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icitacaoserver\SERVIDOR\2026\PRC 111_2026 - CONCORRENCIA ELETRONICA - RESTAURACAO PARQUE AMBIENTAL\DOCUMENTOS ENGENHARIA\DOCUMENTOS DO EDITAL\"/>
    </mc:Choice>
  </mc:AlternateContent>
  <bookViews>
    <workbookView xWindow="0" yWindow="0" windowWidth="20490" windowHeight="7620"/>
  </bookViews>
  <sheets>
    <sheet name="ponte" sheetId="2" r:id="rId1"/>
    <sheet name="Planilha1" sheetId="3" r:id="rId2"/>
  </sheets>
  <definedNames>
    <definedName name="ORÇAMENTO.BancoRef" hidden="1">ponte!$F$8</definedName>
    <definedName name="REFERENCIA.Descricao" hidden="1">IF(ISNUMBER(ponte!$AD1),OFFSET(INDIRECT(ORÇAMENTO.BancoRef),ponte!$AD1-1,3,1),ponte!$AD1)</definedName>
  </definedNames>
  <calcPr calcId="162913"/>
</workbook>
</file>

<file path=xl/calcChain.xml><?xml version="1.0" encoding="utf-8"?>
<calcChain xmlns="http://schemas.openxmlformats.org/spreadsheetml/2006/main">
  <c r="J16" i="2" l="1"/>
  <c r="J20" i="2"/>
  <c r="A92" i="3"/>
  <c r="A91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 s="1"/>
  <c r="A74" i="3"/>
  <c r="A73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1" i="3" s="1"/>
  <c r="A58" i="3"/>
  <c r="A57" i="3"/>
  <c r="A56" i="3"/>
  <c r="A55" i="3"/>
  <c r="A54" i="3"/>
  <c r="A53" i="3"/>
  <c r="A52" i="3"/>
  <c r="A49" i="3"/>
  <c r="A48" i="3"/>
  <c r="A47" i="3"/>
  <c r="A46" i="3"/>
  <c r="A45" i="3"/>
  <c r="A44" i="3"/>
  <c r="A43" i="3"/>
  <c r="A42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 s="1"/>
  <c r="A21" i="3"/>
  <c r="A20" i="3"/>
  <c r="A19" i="3"/>
  <c r="A18" i="3"/>
  <c r="A17" i="3"/>
  <c r="A16" i="3"/>
  <c r="A15" i="3"/>
  <c r="A14" i="3"/>
  <c r="A13" i="3"/>
  <c r="A12" i="3"/>
  <c r="A11" i="3"/>
  <c r="A10" i="3" s="1"/>
  <c r="A9" i="3"/>
  <c r="A8" i="3"/>
  <c r="A7" i="3"/>
  <c r="A6" i="3"/>
  <c r="A5" i="3"/>
  <c r="A1" i="3"/>
  <c r="J17" i="2"/>
  <c r="J21" i="2"/>
  <c r="J22" i="2"/>
  <c r="J23" i="2"/>
  <c r="J24" i="2"/>
  <c r="J25" i="2"/>
  <c r="J27" i="2"/>
  <c r="J28" i="2"/>
  <c r="J29" i="2"/>
  <c r="J30" i="2"/>
  <c r="J31" i="2"/>
  <c r="J32" i="2"/>
  <c r="J34" i="2"/>
  <c r="J35" i="2"/>
  <c r="J36" i="2"/>
  <c r="J37" i="2"/>
  <c r="J39" i="2"/>
  <c r="J40" i="2"/>
  <c r="J41" i="2"/>
  <c r="J38" i="2" s="1"/>
  <c r="J42" i="2"/>
  <c r="J43" i="2"/>
  <c r="J44" i="2"/>
  <c r="J45" i="2"/>
  <c r="A4" i="3" l="1"/>
  <c r="J108" i="2"/>
  <c r="J101" i="2"/>
  <c r="J102" i="2"/>
  <c r="J103" i="2"/>
  <c r="J104" i="2"/>
  <c r="J105" i="2"/>
  <c r="J100" i="2"/>
  <c r="J98" i="2"/>
  <c r="J93" i="2"/>
  <c r="J94" i="2"/>
  <c r="J95" i="2"/>
  <c r="J96" i="2"/>
  <c r="J97" i="2"/>
  <c r="J92" i="2"/>
  <c r="J87" i="2"/>
  <c r="J89" i="2"/>
  <c r="J90" i="2"/>
  <c r="J77" i="2"/>
  <c r="J78" i="2"/>
  <c r="J79" i="2"/>
  <c r="J80" i="2"/>
  <c r="J81" i="2"/>
  <c r="J82" i="2"/>
  <c r="J83" i="2"/>
  <c r="J84" i="2"/>
  <c r="J85" i="2"/>
  <c r="J86" i="2"/>
  <c r="J76" i="2"/>
  <c r="J70" i="2"/>
  <c r="J71" i="2"/>
  <c r="J72" i="2"/>
  <c r="J73" i="2"/>
  <c r="J74" i="2"/>
  <c r="J69" i="2"/>
  <c r="J65" i="2"/>
  <c r="J60" i="2"/>
  <c r="J61" i="2"/>
  <c r="J62" i="2"/>
  <c r="J63" i="2"/>
  <c r="J64" i="2"/>
  <c r="J59" i="2"/>
  <c r="J54" i="2"/>
  <c r="J53" i="2"/>
  <c r="J52" i="2"/>
  <c r="J51" i="2"/>
  <c r="J50" i="2"/>
  <c r="J48" i="2"/>
  <c r="J47" i="2"/>
  <c r="H74" i="2" l="1"/>
  <c r="H65" i="2"/>
  <c r="H90" i="2" l="1"/>
  <c r="H89" i="2"/>
  <c r="H61" i="2" l="1"/>
  <c r="H108" i="2"/>
  <c r="H100" i="2" l="1"/>
  <c r="H98" i="2"/>
  <c r="H95" i="2"/>
  <c r="H96" i="2"/>
  <c r="H97" i="2"/>
  <c r="H93" i="2"/>
  <c r="H94" i="2"/>
  <c r="H84" i="2"/>
  <c r="H85" i="2"/>
  <c r="H86" i="2"/>
  <c r="H87" i="2"/>
  <c r="H88" i="2"/>
  <c r="H92" i="2"/>
  <c r="H78" i="2" l="1"/>
  <c r="H54" i="2"/>
  <c r="H52" i="2"/>
  <c r="H53" i="2"/>
  <c r="H50" i="2"/>
  <c r="H51" i="2"/>
  <c r="H77" i="2"/>
  <c r="H76" i="2"/>
  <c r="H79" i="2"/>
  <c r="H80" i="2"/>
  <c r="H81" i="2"/>
  <c r="H82" i="2"/>
  <c r="H83" i="2"/>
  <c r="H73" i="2"/>
  <c r="H69" i="2"/>
  <c r="H70" i="2"/>
  <c r="H71" i="2"/>
  <c r="H72" i="2"/>
  <c r="J68" i="2" l="1"/>
  <c r="J49" i="2"/>
  <c r="J91" i="2"/>
  <c r="H59" i="2"/>
  <c r="H62" i="2"/>
  <c r="H63" i="2"/>
  <c r="H64" i="2"/>
  <c r="H60" i="2"/>
  <c r="J58" i="2" l="1"/>
  <c r="H48" i="2" l="1"/>
  <c r="H45" i="2"/>
  <c r="H44" i="2"/>
  <c r="H42" i="2"/>
  <c r="H43" i="2"/>
  <c r="H41" i="2"/>
  <c r="H37" i="2"/>
  <c r="J75" i="2"/>
  <c r="H39" i="2"/>
  <c r="H40" i="2"/>
  <c r="H47" i="2"/>
  <c r="H36" i="2"/>
  <c r="H30" i="2"/>
  <c r="H32" i="2"/>
  <c r="H34" i="2"/>
  <c r="H35" i="2"/>
  <c r="J46" i="2" l="1"/>
  <c r="J33" i="2"/>
  <c r="H31" i="2"/>
  <c r="H24" i="2" l="1"/>
  <c r="H25" i="2"/>
  <c r="H29" i="2"/>
  <c r="H28" i="2"/>
  <c r="H27" i="2"/>
  <c r="H23" i="2"/>
  <c r="H22" i="2"/>
  <c r="I17" i="2"/>
  <c r="H17" i="2"/>
  <c r="J26" i="2" l="1"/>
  <c r="H101" i="2" l="1"/>
  <c r="J107" i="2" l="1"/>
  <c r="H102" i="2"/>
  <c r="H103" i="2"/>
  <c r="H104" i="2"/>
  <c r="H105" i="2"/>
  <c r="H110" i="2" l="1"/>
  <c r="J99" i="2"/>
  <c r="J67" i="2" s="1"/>
  <c r="J110" i="2" s="1"/>
</calcChain>
</file>

<file path=xl/sharedStrings.xml><?xml version="1.0" encoding="utf-8"?>
<sst xmlns="http://schemas.openxmlformats.org/spreadsheetml/2006/main" count="401" uniqueCount="256">
  <si>
    <t>Item</t>
  </si>
  <si>
    <t>Unid.</t>
  </si>
  <si>
    <t>TOTAL</t>
  </si>
  <si>
    <t>-</t>
  </si>
  <si>
    <t>Preço Unitário para cada item da planilha</t>
  </si>
  <si>
    <t>Unidade de medida de cada item</t>
  </si>
  <si>
    <t>Código</t>
  </si>
  <si>
    <t>Data:</t>
  </si>
  <si>
    <t>Data-base:</t>
  </si>
  <si>
    <t>mês/ano a que se referem os preços unitários</t>
  </si>
  <si>
    <t>data de elaboração do orçamento</t>
  </si>
  <si>
    <t>Descrição</t>
  </si>
  <si>
    <t>PLANILHA ORÇAMENTÁRIA</t>
  </si>
  <si>
    <t>Preço (R$)</t>
  </si>
  <si>
    <t>Sem BDI</t>
  </si>
  <si>
    <t>Com BDI</t>
  </si>
  <si>
    <t>Unitário</t>
  </si>
  <si>
    <t>Total</t>
  </si>
  <si>
    <t>Quantidade Prevista</t>
  </si>
  <si>
    <t>Data Base</t>
  </si>
  <si>
    <t>INFORMAÇÕES GERAIS</t>
  </si>
  <si>
    <t>BDI (%)</t>
  </si>
  <si>
    <t>REFERÊNCIA DE PREÇOS</t>
  </si>
  <si>
    <t>Assinatura do Responsável Técnico: ____________________________________________</t>
  </si>
  <si>
    <t xml:space="preserve"> SETOP (por região), DER-MG, SUDECAP, SINAPI, DNIT, COPASA, ou outra</t>
  </si>
  <si>
    <t>Codígo:</t>
  </si>
  <si>
    <t>Descrição:</t>
  </si>
  <si>
    <t>Nome do item de acordo com a planilha referência</t>
  </si>
  <si>
    <t>Planilha Referência</t>
  </si>
  <si>
    <t>Preço (R$) Sem BDI Unitário:</t>
  </si>
  <si>
    <t>OBSERVAÇÕES</t>
  </si>
  <si>
    <t>Somatória Grandes Itens:</t>
  </si>
  <si>
    <t>Efetuar a soma dos subitens que compõem cada grande item da planilha orçamentária</t>
  </si>
  <si>
    <t>S/ BDI</t>
  </si>
  <si>
    <t>C/ BDI</t>
  </si>
  <si>
    <t>Formulas Colunas G,H e I:</t>
  </si>
  <si>
    <t>Celulas automáticas, não sendo necessário alteração nas mesmas.</t>
  </si>
  <si>
    <t>Planilha de Referência:</t>
  </si>
  <si>
    <t>BDI (%):</t>
  </si>
  <si>
    <t>Valor total da composição do BDI em %.</t>
  </si>
  <si>
    <t>FONTE</t>
  </si>
  <si>
    <t>COTAÇÃO</t>
  </si>
  <si>
    <t>M</t>
  </si>
  <si>
    <t>Código do custo unitário conforme referência de preço empregada (SETOP, DNIT, SINAPI, DNIT, COTAÇÃO, outras)</t>
  </si>
  <si>
    <t>M²</t>
  </si>
  <si>
    <t>M³</t>
  </si>
  <si>
    <t>MANTA GEOTEXTIL TECIDO DE LAMINETES DE POLIPROPILENO, RESISTENCIA A TRACAO = *25* KN/M</t>
  </si>
  <si>
    <t>m²</t>
  </si>
  <si>
    <r>
      <t>Município:</t>
    </r>
    <r>
      <rPr>
        <sz val="12"/>
        <rFont val="Arial"/>
        <family val="2"/>
      </rPr>
      <t xml:space="preserve"> Arceburgo - MG</t>
    </r>
  </si>
  <si>
    <t>SUDECAP</t>
  </si>
  <si>
    <t>ED-7623</t>
  </si>
  <si>
    <t>QUADRA</t>
  </si>
  <si>
    <t>KG</t>
  </si>
  <si>
    <t>1.0</t>
  </si>
  <si>
    <t>SERVIÇOS PRELIMINARES</t>
  </si>
  <si>
    <t>2.0</t>
  </si>
  <si>
    <t>RESTAURO</t>
  </si>
  <si>
    <t>4.0</t>
  </si>
  <si>
    <t>4.1</t>
  </si>
  <si>
    <t>4.2</t>
  </si>
  <si>
    <t>ARTIGOS ESPORTIVOS</t>
  </si>
  <si>
    <t>SISTEMA DE ILUMINAÇÃO</t>
  </si>
  <si>
    <t>1.1</t>
  </si>
  <si>
    <t>SEINFRA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</si>
  <si>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</si>
  <si>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</si>
  <si>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PINTURA INTERNA</t>
  </si>
  <si>
    <t>SINAPI</t>
  </si>
  <si>
    <t>FUNDO SELADOR ACRÍLICO, APLICAÇÃO MANUAL EM PAREDE, UMA DEMÃO. AF_04/2023</t>
  </si>
  <si>
    <t>PINTURA LÁTEX ACRÍLICA STANDARD, APLICAÇÃO MANUAL EM PAREDES, DUAS DEMÃOS. AF_04/2023</t>
  </si>
  <si>
    <t>FUNDO SELADOR ACRÍLICO, APLICAÇÃO MANUAL EM TETO, UMA DEMÃO. AF_04/2023</t>
  </si>
  <si>
    <t>PINTURA LÁTEX ACRÍLICA ECONÔMICA, APLICAÇÃO MANUAL EM TETO, DUAS DEMÃOS. AF_04/2023</t>
  </si>
  <si>
    <t>PINTURA EXTERNA</t>
  </si>
  <si>
    <t>ED-50505</t>
  </si>
  <si>
    <t>LIXAMENTO MANUAL EM PAREDE PARA REMOÇÃO DE TINTA</t>
  </si>
  <si>
    <t>2.1</t>
  </si>
  <si>
    <t>2.1.1</t>
  </si>
  <si>
    <t>2.1.2</t>
  </si>
  <si>
    <t>2.1.3</t>
  </si>
  <si>
    <t>2.1.4</t>
  </si>
  <si>
    <t>2.2</t>
  </si>
  <si>
    <t>2.2.1</t>
  </si>
  <si>
    <t>2.2.2</t>
  </si>
  <si>
    <t>2.2.3</t>
  </si>
  <si>
    <t>2.2.4</t>
  </si>
  <si>
    <t>M2</t>
  </si>
  <si>
    <t>PINTURA COM ESMALTE SINTÉTICO FOSCO 2 EM 1 (FUNDO E ACABAMENTO) EM SUPERFÍCIE METÁLICA, APLICAÇÃO MANUAL, (POR DEMÃO) REF 100726</t>
  </si>
  <si>
    <t>17.08.21</t>
  </si>
  <si>
    <t>PINTURA DE MEIO-FIO COM TINTA BRANCA A BASE DE CAL (CAIAÇÃO). AF_05/2021</t>
  </si>
  <si>
    <t>PINTURA DE PISO COM TINTA EPÓXI, APLICAÇÃO MANUAL, 2 DEMÃOS, INCLUSO PRIMER EPÓXI. AF_05/2021</t>
  </si>
  <si>
    <t>2.2.5</t>
  </si>
  <si>
    <t>2.2.6</t>
  </si>
  <si>
    <t>2.3</t>
  </si>
  <si>
    <t>PILAR DE MADEIRA ROLIÇA, EUCALIPTO OU EQUIVALENTE DA REGIÃO, FIXADO COM VERGALHÃO, DIÂMETRO DE 30 A 34 CM, APOIO ARTICULADO, COMPRIMENTO DE 3 M. AF_03/2024</t>
  </si>
  <si>
    <t>PINTURA IMUNIZANTE PARA MADEIRA, 2 DEMÃOS. AF_01/2021</t>
  </si>
  <si>
    <t>PINTURA VERNIZ (INCOLOR) POLIURETÂNICO (RESINA ALQUÍDICA MODIFICADA) EM MADEIRA, 3 DEMÃOS. AF_01/2021</t>
  </si>
  <si>
    <t>2.3.1</t>
  </si>
  <si>
    <t>2.3.2</t>
  </si>
  <si>
    <t>2.3.3</t>
  </si>
  <si>
    <t>LIMPEZA DE MATERIAL CERÂMICO</t>
  </si>
  <si>
    <t>ED-50264</t>
  </si>
  <si>
    <t>MANUTENÇÃO - RECEPÇÃO</t>
  </si>
  <si>
    <t>MANUTENÇÃO - BANHEIRO</t>
  </si>
  <si>
    <t>2.3.4</t>
  </si>
  <si>
    <t>2.4</t>
  </si>
  <si>
    <t>2.4.1</t>
  </si>
  <si>
    <t>2.4.2</t>
  </si>
  <si>
    <t>ED-50954</t>
  </si>
  <si>
    <t>FORNECIMENTO DE JANELA BASCULANTE DE FERRO, INCLUSIVE ASSENTAMENTO, FERRAGENS E ACESSÓRIOS</t>
  </si>
  <si>
    <t>REMOÇÃO MANUAL DE VIDRO EM ESQUADRIAS, COM OU SEM REAPROVEITAMENTO, INCLUSIVE LIMPEZA DO ENCAIXE, AFASTAMENTO E EMPILHAMENTO, EXCLUSIVE TRANSPORTE E RETIRADA DO MATERIAL REMOVIDO NÃO REAPROVEITÁVEL</t>
  </si>
  <si>
    <t>ED-48516</t>
  </si>
  <si>
    <t>VIDRO COMUM TRANSPARENTE INCOLOR, ESP. 6MM, INCLUSIVE FORNECIMENTO, EXCLUSIVE CAIXILHO/PERFIL, VEDAÇÃO COM GUARNIÇÃO/GAXETA OU APLICAÇÃO DE MASSA DE VIDRACEIRO</t>
  </si>
  <si>
    <t>ED-7304</t>
  </si>
  <si>
    <t>REMOÇÃO MANUAL DE ESQUADRIA METÁLICA, COM REAPROVEITAMENTO, INCLUSIVE MARCO/ALIZAR/GUARNIÇÕES, AFASTAMENTO E EMPILHAMENTO, EXCLUSIVE TRANSPORTE E RETIRADA DO MATERIAL REMOVIDO NÃO REAPROVEITÁVEL</t>
  </si>
  <si>
    <t>ED-48497</t>
  </si>
  <si>
    <t>2.4.3</t>
  </si>
  <si>
    <t>2.4.4</t>
  </si>
  <si>
    <t>2.4.5</t>
  </si>
  <si>
    <t>DEMOLIÇÃO MANUAL DE PISO CERÂMICO OU LADRILHO HIDRÁULICO, INCLUSIVE AFASTAMENTO E EMPILHAMENTO, EXCLUSIVE DEMOLIÇÃO DE CONTRAPISO, TRANSPORTE E RETIRADA DO MATERIAL DEMOLIDO</t>
  </si>
  <si>
    <t>ED-48480</t>
  </si>
  <si>
    <t>2.4.6</t>
  </si>
  <si>
    <t>2.4.7</t>
  </si>
  <si>
    <t>REVESTIMENTO CERÂMICO PARA PISO COM PLACAS TIPO PORCELANATO DE DIMENSÕES 60X60 CM APLICADA EM AMBIENTES DE ÁREA MAIOR QUE 10 M². AF_02/2023_PE</t>
  </si>
  <si>
    <t>2.5</t>
  </si>
  <si>
    <t>CALÇADA</t>
  </si>
  <si>
    <t>DEMOLIÇÃO MECANIZADA DE CONCRETO, SEM ARMAÇÃO, COM EQUIPAMENTO ELÉTRICO, INCLUSIVE AFASTAMENTO E EMPILHAMENTO, EXCLUSIVE TRANSPORTE E RETIRADA DO MATERIAL DEMOLIDO</t>
  </si>
  <si>
    <t>ED-48442</t>
  </si>
  <si>
    <t>2.5.1</t>
  </si>
  <si>
    <t>2.5.2</t>
  </si>
  <si>
    <t>2.6</t>
  </si>
  <si>
    <t>PARQUE</t>
  </si>
  <si>
    <t>SICRO/DNIT</t>
  </si>
  <si>
    <t>PINTURA DE LIGAÇÃO (RR-1C)</t>
  </si>
  <si>
    <t>DER-MG</t>
  </si>
  <si>
    <t>ARP 365/2023
(Preço Unit.
com ICMS)  MÊS ATUALIZADO 03/2025</t>
  </si>
  <si>
    <t>t</t>
  </si>
  <si>
    <t>TABELA DE FRETE - 
(Pág. 07)</t>
  </si>
  <si>
    <t>3.0</t>
  </si>
  <si>
    <t>RECAPEAMENTO ASFÁLTICO - PISTA DE CAMINHADA</t>
  </si>
  <si>
    <t>EXECUÇÃO E APLICAÇÃO DE CONCRETO BETUMINOSO USINADO A QUENTE (CBUQ), MASSA COMERCIAL, INCLUINDO FORNECIMENTO E TRANSPORTE DOS AGREGADOS E  ATERIAL BETUMINOSO, EXCLUSIVE TRANSPORTE DA MASSA ASFÁLTICA ATÉ A PISTA</t>
  </si>
  <si>
    <t>m3</t>
  </si>
  <si>
    <t>TRANSPORTE DE MISTURA BETUMINOSA A QUENTE COM CAMINHÃO COM CAÇAMBA TÉRMICA DE 6 M³ - RODOVIA PAVIMENTADA</t>
  </si>
  <si>
    <t>txkm</t>
  </si>
  <si>
    <t>3.1</t>
  </si>
  <si>
    <t>3.2</t>
  </si>
  <si>
    <t>3.3</t>
  </si>
  <si>
    <t>3.4</t>
  </si>
  <si>
    <t>3.5</t>
  </si>
  <si>
    <t xml:space="preserve">INFRAESTRUTURA E SISTEMA DE DRENAGM </t>
  </si>
  <si>
    <t>PEDRA BRITADA N. 3 (38 A 50 MM) POSTO PEDREIRA/FORNECEDOR, SEM FRETE</t>
  </si>
  <si>
    <t>PEDRA BRITADA N. 2 (19 A 38 MM) POSTO PEDREIRA/FORNECEDOR, SEM FRETE</t>
  </si>
  <si>
    <t>TUBO DE PVC CORRUGADO RÍGIDO PERFURADO, DN 100 MM, PARA DRENO - FORNECIMENTO E ASSENTAMENTO. AF_07/2021</t>
  </si>
  <si>
    <t>4.1.1</t>
  </si>
  <si>
    <t>4.1.2</t>
  </si>
  <si>
    <t>4.1.3</t>
  </si>
  <si>
    <t>4.1.4</t>
  </si>
  <si>
    <t>4.1.5</t>
  </si>
  <si>
    <t>AREIA QUARTZO FINA - BRANCA</t>
  </si>
  <si>
    <t>MURO E ALAMBRADO</t>
  </si>
  <si>
    <t>FRETE DE MATERIAL BETUMINOSO - DER 
(PREÇO NA TABELA DE ACORDO COM A DISTANCIA EM KM. (196)
QUANTIDADE = ÁREA m² * 0,0005 t/m²)</t>
  </si>
  <si>
    <t>FORMA PARA RADIER, PISO DE CONCRETO OU LAJE SOBRE PISO EM TÁBUA DE MADEIRA SERRADA, 4 APROVEITAMENTOS - FABRICAÇÃO, MONTAGEM E DESMONTAGEM REF 97086</t>
  </si>
  <si>
    <t>4.2.1</t>
  </si>
  <si>
    <t>04.13.45</t>
  </si>
  <si>
    <t>EXECUÇÃO DE PAVIMENTO DE CONCRETO SIMPLES (PCS), FCK = 40 MPA, ESPESSURA DE 27,5 CM. AF_04/2022</t>
  </si>
  <si>
    <t>Escavação, carga e transporte de material de 1ª categoria - executado com escavadeira de 1,40 m3 e caminhão basculante de 12 m3 e com caminho de serviço em revestimento primário - DMT de 2.500 a 3.000 m</t>
  </si>
  <si>
    <t>RO-00070</t>
  </si>
  <si>
    <t>CERCA DE MADEIRA TRATADA REFORÇADA ALTURA = 0,90 M</t>
  </si>
  <si>
    <t>REMOÇÃO MANUAL DE CERCA, COM REAPROVEITAMENTO, INCLUSIVE AFASTAMENTO E EMPILHAMENTO, EXCLUSIVE TRANSPORTE E RETIRADA DO MATERIAL REMOVIDO NÃO REAPROVEITÁVEL</t>
  </si>
  <si>
    <t>ED-48439</t>
  </si>
  <si>
    <t>PINTURA DE EIXO VIÁRIO SOBRE ASFALTO COM TINTA RETRORREFLETIVA A BASE DE RESINA ACRÍLICA COM MICROESFERAS DE VIDRO, E = 10 CM, APLICAÇÃO MECÂNICA COM DEMARCADORA AUTOPROPELIDA. AF_05/2021</t>
  </si>
  <si>
    <t>DEMOLIÇÃO DE LAJES, EM CONCRETO ARMADO, DE FORMA MANUAL, SEM REAPROVEITAMENTO. AF_09/2023</t>
  </si>
  <si>
    <t>2.6.1</t>
  </si>
  <si>
    <t>2.6.2</t>
  </si>
  <si>
    <t>2.6.3</t>
  </si>
  <si>
    <t>2.6.4</t>
  </si>
  <si>
    <t>2.6.5</t>
  </si>
  <si>
    <t>2.6.6</t>
  </si>
  <si>
    <t>101207</t>
  </si>
  <si>
    <t>ESCAVAÇÃO VERTICAL PARA EDIFICAÇÃO, COM CARGA, DESCARGA E TRANSPORTE DE SOLO DE 1ª CATEGORIA, COM ESCAVADEIRA HIDRÁULICA (CAÇAMBA: 0,8 M³ / 111 HP), FROTA DE 2 CAMINHÕES BASCULANTES DE 18 M³, DMT ATÉ 1 KM E VELOCIDADE MÉDIA 14 KM/H. AF_05/2020</t>
  </si>
  <si>
    <t>04.27.25</t>
  </si>
  <si>
    <t>CONCRETO USINADO BOMBEADO FCK &gt;= 25MPA, BRITA CALCÁRIA, LANÇADO EM FUNDAÇÃO</t>
  </si>
  <si>
    <t>MONTAGEM DE ARMADURA DE ESTACAS, DIÂMETRO = 12,0 MM. AF_09/2021_PS</t>
  </si>
  <si>
    <t>4.2.2</t>
  </si>
  <si>
    <t>4.2.3</t>
  </si>
  <si>
    <t>4.2.4</t>
  </si>
  <si>
    <t>4.2.5</t>
  </si>
  <si>
    <t>4.2.6</t>
  </si>
  <si>
    <t>4.2.7</t>
  </si>
  <si>
    <t>4.2.8</t>
  </si>
  <si>
    <t>ALAMBRADO PARA QUADRA POLIESPORTIVA, ESTRUTURADO POR TUBOS DE ACO GALVANIZADO, (MONTANTES COM DIAMETRO 2", TRAVESSAS E ESCORAS COM DIÂMETRO 1 ¼"), COM TELA DE ARAME GALVANIZADO, FIO 12 BWG E MALHA QUADRADA 5X5CM (EXCETO MURETA). AF_03/2021</t>
  </si>
  <si>
    <t>ALVENARIA DE BLOCOS DE CONCRETO ESTRUTURAL 14X19X29 CM (ESPESSURA 14 CM), FBK = 14 MPA, UTILIZANDO COLHER DE PEDREIRO. AF_10/2022</t>
  </si>
  <si>
    <t>ED-50731</t>
  </si>
  <si>
    <t>CHAPISCO COM ARGAMASSA INDUSTRIALIZADA, ESP. 5MM, APLICADO EM ALVENARIA/ESTRUTURA DE CONCRETO COM DESEMPENADEIRA METÁLICA, INCLUSIVE ARGAMASSA COM PREPARO MECANIZADO</t>
  </si>
  <si>
    <t>ED-50732</t>
  </si>
  <si>
    <t>EMBOÇO COM ARGAMASSA, TRAÇO 1:6 (CIMENTO E AREIA), ESP. 20MM, APLICAÇÃO MANUAL, INCLUSIVE ARGAMASSA COM PREPARO MECANIZADO, EXCLUSIVE CHAPISCO</t>
  </si>
  <si>
    <t>ED-50761</t>
  </si>
  <si>
    <t>REBOCO COM ARGAMASSA, TRAÇO 1:2:8 (CIMENTO, CAL E AREIA), ESP. 20MM, APLICAÇÃO MANUAL, INCLUSIVE ARGAMASSA COM PREPARO MECANIZADO, EXCLUSIVE CHAPISCO</t>
  </si>
  <si>
    <t>4.2.9</t>
  </si>
  <si>
    <t>4.2.10</t>
  </si>
  <si>
    <t>4.2.11</t>
  </si>
  <si>
    <t>PREPARAÇÃO PARA EMASSAMENTO OU PINTURA (LÁTEX/ACRÍLICA) EM PAREDE, INCLUSIVE UMA (1) DEMÃO DE SELADOR ACRÍLICO</t>
  </si>
  <si>
    <t>ED-50514</t>
  </si>
  <si>
    <t>4.3</t>
  </si>
  <si>
    <t>11.56.03</t>
  </si>
  <si>
    <t>POSTE GALVANIZADO ESCALONADO RETO ENGASTADO HT= 8,0M / HL= 7,0M /DB= 115MM /DT= 80MM</t>
  </si>
  <si>
    <t>CABO DE COBRE FLEXÍVEL ISOLADO, 2,5 MM², ANTI-CHAMA 0,6/1,0 KV, PARA CIRCUITOS TERMINAIS - FORNECIMENTO E INSTALAÇÃO. AF_03/2023</t>
  </si>
  <si>
    <t>ELETRODUTO FLEXÍVEL CORRUGADO, PEAD, DN 63 (2"), PARA REDE ENTERRADA DE DISTRIBUIÇÃO DE ENERGIA ELÉTRICA - FORNECIMENTO E INSTALAÇÃO. AF_12/2021</t>
  </si>
  <si>
    <t>QUADRO DE DISTRIBUIÇÃO DE ENERGIA EM PVC, DE EMBUTIR, SEM BARRAMENTO, PARA 6 DISJUNTORES - FORNECIMENTO E INSTALAÇÃO. AF_07/2025</t>
  </si>
  <si>
    <t>CAIXA DE PASSAGEM ELETRICA DE PAREDE, DE SOBREPOR, EM PVC, COM TAMPA APARAFUSADA, DIMENSOES 300 X 300 X *100* MM</t>
  </si>
  <si>
    <t>DISJUNTOR BIPOLAR TIPO DIN, CORRENTE NOMINAL DE 32A - FORNECIMENTO E INSTALAÇÃO. AF_07/2025</t>
  </si>
  <si>
    <t>POSTE/MASTRO DE REDE FEITO COM AÇO CARBONO COM REGULAGEM PARA ESPORTES DE AREIA</t>
  </si>
  <si>
    <t>KIT BEACH TENNIS. REDE OFICIAL, FITA DE MARCAÇÃO</t>
  </si>
  <si>
    <t>REDE FUTEVÔLEI</t>
  </si>
  <si>
    <t>TABELA DE BASQUETE 1,80M X 1,05M EM ACRÍLICO INCOLOR 10MM</t>
  </si>
  <si>
    <t>REDE DE BADMINTON OFICIAL.</t>
  </si>
  <si>
    <t xml:space="preserve">REFLETOR LED PR COMBATE 1000W 90000L 6500K BIV IP66 </t>
  </si>
  <si>
    <t>ED-50266</t>
  </si>
  <si>
    <t>LIMPEZA FINAL PARA ENTREGA DA OBRA</t>
  </si>
  <si>
    <t>SERVIÇOS COMPLEMENTARES</t>
  </si>
  <si>
    <t>4.2.12</t>
  </si>
  <si>
    <t>4.2.13</t>
  </si>
  <si>
    <t>4.3.1</t>
  </si>
  <si>
    <t>4.3.2</t>
  </si>
  <si>
    <t>4.3.3</t>
  </si>
  <si>
    <t>4.3.4</t>
  </si>
  <si>
    <t>4.3.5</t>
  </si>
  <si>
    <t>4.3.6</t>
  </si>
  <si>
    <t>4.3.7</t>
  </si>
  <si>
    <t>5.0</t>
  </si>
  <si>
    <t>4.4</t>
  </si>
  <si>
    <t>4.4.2</t>
  </si>
  <si>
    <t>4.4.3</t>
  </si>
  <si>
    <t>4.4.4</t>
  </si>
  <si>
    <t>4.4.6</t>
  </si>
  <si>
    <t>4.4.8</t>
  </si>
  <si>
    <t>4.4.9</t>
  </si>
  <si>
    <t>5.1</t>
  </si>
  <si>
    <t>3.6</t>
  </si>
  <si>
    <t>REDE DE PETECA OFICIAL</t>
  </si>
  <si>
    <r>
      <t xml:space="preserve">FORNECIMENTO DE MATERIAL BETUMINOSO </t>
    </r>
    <r>
      <rPr>
        <b/>
        <sz val="12"/>
        <color theme="1"/>
        <rFont val="Arial"/>
        <family val="2"/>
      </rPr>
      <t>RR-1C
(</t>
    </r>
    <r>
      <rPr>
        <sz val="12"/>
        <color theme="1"/>
        <rFont val="Arial"/>
        <family val="2"/>
      </rPr>
      <t>Preço na Ata de registro de preços do DER na página 281 do Diário Oficial do Estado com ICMS)</t>
    </r>
  </si>
  <si>
    <t>FORNECIMENTO E INSTALAÇÃO DE PLAYGROUND DE MADEIRA COMPLETO</t>
  </si>
  <si>
    <t>Data:25/08/2025</t>
  </si>
  <si>
    <t>PISO EM PEDRA PORTUGUESA, INCLUSIVE FORNECIMENTO, ARGAMASSA SECA, TIPO FAROFA COM PREPARO MECANIZADO, COM ASSENTAMENTO EM COLCHÃO DE AREIA E CIMENTO, ESPESSURA DE 6CM, REJUNTAMENTO E ACABAMENTO</t>
  </si>
  <si>
    <t>ED-50539</t>
  </si>
  <si>
    <t>ED-50986</t>
  </si>
  <si>
    <t>PORTÃO EM TUBO DE AÇO GALVANIZADO COM COSTURA, DIÂMETRO DE 1.1/2" (38,1MM), ESP. 2MM, COM TELA QUADRICULADA ONDULADA, TRAMA DE 1/2" (12,70MM), FIO 12 (2,77MM), EXCLUSIVE CADEADO E PINTURA</t>
  </si>
  <si>
    <t>4.2.14</t>
  </si>
  <si>
    <t>4.2.15</t>
  </si>
  <si>
    <t>RECOMPOSIÇÃO DE REVESTIMENTO EM CONCRETO ASFÁLTICO (AQUISIÇÃO EM USINA), PARA O FECHAMENTO DE VALAS - INCLUSO DEMOLIÇÃO DO PAVIMENTO. AF_12/2020</t>
  </si>
  <si>
    <t>3.7</t>
  </si>
  <si>
    <t>4.1.6</t>
  </si>
  <si>
    <t>PINTURA DE PISO COM TINTA EPÓXI, APLICAÇÃO MANUAL, 2 DEMÃOS, INCLUSO PRIMER EPÓXI REF 102494</t>
  </si>
  <si>
    <t>17.06.11</t>
  </si>
  <si>
    <r>
      <t xml:space="preserve">Objeto: </t>
    </r>
    <r>
      <rPr>
        <sz val="12"/>
        <rFont val="Arial"/>
        <family val="2"/>
      </rPr>
      <t>Restauração e Adequação do Parque Ambiental Francisca Stochi Luz da Costa</t>
    </r>
  </si>
  <si>
    <r>
      <t>Local:</t>
    </r>
    <r>
      <rPr>
        <sz val="12"/>
        <color theme="1"/>
        <rFont val="Arial"/>
        <family val="2"/>
      </rPr>
      <t xml:space="preserve"> Rua Ângelo Galvani, S/N - Vila Esperança - Arceburgo-MG</t>
    </r>
  </si>
  <si>
    <r>
      <t>Responsável Técnico:</t>
    </r>
    <r>
      <rPr>
        <sz val="12"/>
        <rFont val="Arial"/>
        <family val="2"/>
      </rPr>
      <t xml:space="preserve"> Leonardo Brás Baldo - CREA - 5060897795/D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</si>
</sst>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mmmm/yy"/>
    <numFmt numFmtId="166" formatCode="&quot;R$&quot;\ #,##0.00"/>
    <numFmt numFmtId="167" formatCode="0.000"/>
    <numFmt numFmtId="168" formatCode="0.00000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2"/>
      <name val="Arial"/>
      <family val="2"/>
    </font>
    <font>
      <sz val="12"/>
      <color rgb="FF010000"/>
      <name val="Arial"/>
      <family val="2"/>
    </font>
    <font>
      <b/>
      <sz val="11"/>
      <color rgb="FF3F3F3F"/>
      <name val="Calibri"/>
      <family val="2"/>
      <scheme val="minor"/>
    </font>
    <font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3F3F3F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3F3F3F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4" borderId="3" applyNumberFormat="0" applyAlignment="0" applyProtection="0"/>
  </cellStyleXfs>
  <cellXfs count="14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0" xfId="0" applyNumberFormat="1" applyFont="1" applyBorder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9" fillId="0" borderId="2" xfId="0" applyNumberFormat="1" applyFont="1" applyFill="1" applyBorder="1" applyAlignment="1" applyProtection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13" fillId="4" borderId="2" xfId="6" applyFont="1" applyBorder="1"/>
    <xf numFmtId="0" fontId="9" fillId="0" borderId="2" xfId="0" applyNumberFormat="1" applyFont="1" applyFill="1" applyBorder="1" applyAlignment="1" applyProtection="1">
      <alignment vertical="top" wrapText="1"/>
    </xf>
    <xf numFmtId="165" fontId="8" fillId="0" borderId="2" xfId="0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/>
    </xf>
    <xf numFmtId="0" fontId="14" fillId="0" borderId="2" xfId="0" applyFont="1" applyBorder="1"/>
    <xf numFmtId="0" fontId="8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2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>
      <alignment horizontal="center" vertical="center" wrapText="1" readingOrder="1"/>
    </xf>
    <xf numFmtId="0" fontId="15" fillId="2" borderId="2" xfId="0" applyFont="1" applyFill="1" applyBorder="1" applyAlignment="1" applyProtection="1">
      <alignment vertical="center" wrapText="1"/>
      <protection locked="0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14" fillId="2" borderId="2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vertical="top" wrapText="1"/>
    </xf>
    <xf numFmtId="2" fontId="9" fillId="2" borderId="2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6" applyFont="1" applyFill="1" applyBorder="1"/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2" borderId="2" xfId="6" applyFont="1" applyFill="1" applyBorder="1" applyAlignment="1">
      <alignment horizontal="center" vertical="center"/>
    </xf>
    <xf numFmtId="0" fontId="6" fillId="2" borderId="2" xfId="6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2" borderId="2" xfId="6" applyFont="1" applyFill="1" applyBorder="1"/>
    <xf numFmtId="0" fontId="17" fillId="4" borderId="2" xfId="6" applyFont="1" applyBorder="1"/>
    <xf numFmtId="49" fontId="12" fillId="0" borderId="2" xfId="0" applyNumberFormat="1" applyFont="1" applyFill="1" applyBorder="1" applyAlignment="1" applyProtection="1">
      <alignment horizontal="left" vertical="center" wrapText="1" shrinkToFi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 applyProtection="1">
      <alignment horizontal="left" vertical="center" wrapText="1" shrinkToFit="1" readingOrder="1"/>
    </xf>
    <xf numFmtId="0" fontId="14" fillId="0" borderId="2" xfId="0" applyFont="1" applyBorder="1" applyAlignment="1">
      <alignment wrapText="1"/>
    </xf>
    <xf numFmtId="0" fontId="8" fillId="0" borderId="2" xfId="0" applyNumberFormat="1" applyFont="1" applyFill="1" applyBorder="1" applyAlignment="1" applyProtection="1">
      <alignment vertical="top" wrapText="1"/>
    </xf>
    <xf numFmtId="0" fontId="8" fillId="0" borderId="2" xfId="0" applyFont="1" applyBorder="1" applyAlignment="1">
      <alignment wrapText="1"/>
    </xf>
    <xf numFmtId="0" fontId="6" fillId="0" borderId="2" xfId="0" applyNumberFormat="1" applyFont="1" applyFill="1" applyBorder="1" applyAlignment="1" applyProtection="1">
      <alignment vertical="top" wrapText="1"/>
    </xf>
    <xf numFmtId="0" fontId="8" fillId="0" borderId="2" xfId="0" applyFont="1" applyBorder="1"/>
    <xf numFmtId="0" fontId="14" fillId="0" borderId="2" xfId="0" applyFont="1" applyBorder="1" applyAlignment="1">
      <alignment horizontal="center" vertical="center" wrapText="1"/>
    </xf>
    <xf numFmtId="0" fontId="12" fillId="0" borderId="2" xfId="0" applyNumberFormat="1" applyFont="1" applyBorder="1" applyAlignment="1" applyProtection="1">
      <alignment horizontal="center" vertical="center" wrapText="1" shrinkToFit="1" readingOrder="1"/>
    </xf>
    <xf numFmtId="49" fontId="12" fillId="0" borderId="2" xfId="0" applyNumberFormat="1" applyFont="1" applyBorder="1" applyAlignment="1" applyProtection="1">
      <alignment horizontal="center" vertical="center" wrapText="1" shrinkToFit="1" readingOrder="1"/>
    </xf>
    <xf numFmtId="49" fontId="12" fillId="2" borderId="2" xfId="0" applyNumberFormat="1" applyFont="1" applyFill="1" applyBorder="1" applyAlignment="1" applyProtection="1">
      <alignment horizontal="left" vertical="center" wrapText="1" shrinkToFit="1" readingOrder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4" borderId="2" xfId="6" applyFont="1" applyBorder="1" applyAlignment="1">
      <alignment horizontal="center" vertical="center"/>
    </xf>
    <xf numFmtId="0" fontId="6" fillId="3" borderId="2" xfId="6" applyFont="1" applyFill="1" applyBorder="1" applyAlignment="1">
      <alignment horizontal="center" vertical="center"/>
    </xf>
    <xf numFmtId="0" fontId="6" fillId="3" borderId="2" xfId="6" applyFont="1" applyFill="1" applyBorder="1"/>
    <xf numFmtId="0" fontId="6" fillId="6" borderId="2" xfId="6" applyFont="1" applyFill="1" applyBorder="1" applyAlignment="1">
      <alignment horizontal="center" vertical="center"/>
    </xf>
    <xf numFmtId="0" fontId="6" fillId="6" borderId="2" xfId="6" applyFont="1" applyFill="1" applyBorder="1"/>
    <xf numFmtId="0" fontId="8" fillId="6" borderId="2" xfId="6" applyFont="1" applyFill="1" applyBorder="1" applyAlignment="1">
      <alignment horizontal="center" vertical="center"/>
    </xf>
    <xf numFmtId="0" fontId="8" fillId="3" borderId="2" xfId="6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 applyProtection="1">
      <alignment horizontal="center" vertical="center" wrapText="1" shrinkToFit="1" readingOrder="1"/>
    </xf>
    <xf numFmtId="49" fontId="18" fillId="3" borderId="2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66" fontId="6" fillId="4" borderId="2" xfId="6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9" fillId="4" borderId="2" xfId="6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4" fillId="5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2" fontId="9" fillId="0" borderId="2" xfId="0" applyNumberFormat="1" applyFont="1" applyFill="1" applyBorder="1" applyAlignment="1" applyProtection="1">
      <alignment horizontal="center" vertical="center" wrapText="1"/>
    </xf>
    <xf numFmtId="2" fontId="12" fillId="2" borderId="2" xfId="0" applyNumberFormat="1" applyFont="1" applyFill="1" applyBorder="1" applyAlignment="1" applyProtection="1">
      <alignment horizontal="center" vertical="center"/>
      <protection locked="0"/>
    </xf>
    <xf numFmtId="2" fontId="13" fillId="4" borderId="2" xfId="6" applyNumberFormat="1" applyFont="1" applyBorder="1" applyAlignment="1">
      <alignment horizontal="center" vertical="center"/>
    </xf>
    <xf numFmtId="2" fontId="6" fillId="4" borderId="2" xfId="6" applyNumberFormat="1" applyFont="1" applyBorder="1" applyAlignment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 wrapText="1"/>
    </xf>
    <xf numFmtId="2" fontId="8" fillId="2" borderId="2" xfId="6" applyNumberFormat="1" applyFont="1" applyFill="1" applyBorder="1" applyAlignment="1">
      <alignment horizontal="center" vertical="center"/>
    </xf>
    <xf numFmtId="2" fontId="6" fillId="2" borderId="2" xfId="6" applyNumberFormat="1" applyFont="1" applyFill="1" applyBorder="1" applyAlignment="1">
      <alignment horizontal="center" vertical="center"/>
    </xf>
    <xf numFmtId="2" fontId="6" fillId="6" borderId="2" xfId="6" applyNumberFormat="1" applyFont="1" applyFill="1" applyBorder="1" applyAlignment="1">
      <alignment horizontal="center" vertical="center"/>
    </xf>
    <xf numFmtId="2" fontId="8" fillId="6" borderId="2" xfId="0" applyNumberFormat="1" applyFont="1" applyFill="1" applyBorder="1" applyAlignment="1">
      <alignment horizontal="center" vertical="center" wrapText="1"/>
    </xf>
    <xf numFmtId="2" fontId="6" fillId="6" borderId="2" xfId="0" applyNumberFormat="1" applyFont="1" applyFill="1" applyBorder="1" applyAlignment="1">
      <alignment horizontal="center" vertical="center" wrapText="1"/>
    </xf>
    <xf numFmtId="2" fontId="8" fillId="5" borderId="2" xfId="0" applyNumberFormat="1" applyFont="1" applyFill="1" applyBorder="1" applyAlignment="1">
      <alignment horizontal="center" vertical="center" wrapText="1"/>
    </xf>
    <xf numFmtId="2" fontId="6" fillId="3" borderId="2" xfId="6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 applyProtection="1">
      <alignment horizontal="center" vertical="center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 applyProtection="1">
      <alignment horizontal="center" vertical="center" wrapText="1" shrinkToFit="1" readingOrder="1"/>
    </xf>
    <xf numFmtId="2" fontId="11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3" borderId="2" xfId="0" applyNumberFormat="1" applyFont="1" applyFill="1" applyBorder="1" applyAlignment="1" applyProtection="1">
      <alignment horizontal="center" vertical="center"/>
      <protection locked="0"/>
    </xf>
    <xf numFmtId="2" fontId="12" fillId="0" borderId="2" xfId="0" applyNumberFormat="1" applyFont="1" applyFill="1" applyBorder="1" applyAlignment="1" applyProtection="1">
      <alignment vertical="center"/>
      <protection locked="0"/>
    </xf>
    <xf numFmtId="2" fontId="6" fillId="2" borderId="2" xfId="4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wrapText="1"/>
    </xf>
    <xf numFmtId="0" fontId="12" fillId="0" borderId="2" xfId="0" applyFont="1" applyBorder="1" applyAlignment="1">
      <alignment vertical="center"/>
    </xf>
    <xf numFmtId="167" fontId="8" fillId="2" borderId="2" xfId="0" applyNumberFormat="1" applyFont="1" applyFill="1" applyBorder="1" applyAlignment="1">
      <alignment horizontal="center" vertical="center" wrapText="1"/>
    </xf>
    <xf numFmtId="168" fontId="8" fillId="2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2" fontId="8" fillId="0" borderId="2" xfId="0" applyNumberFormat="1" applyFont="1" applyBorder="1" applyAlignment="1">
      <alignment horizontal="center" vertical="center"/>
    </xf>
    <xf numFmtId="10" fontId="8" fillId="0" borderId="2" xfId="2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</cellXfs>
  <cellStyles count="7">
    <cellStyle name="Normal" xfId="0" builtinId="0"/>
    <cellStyle name="Normal 3" xfId="1"/>
    <cellStyle name="Porcentagem" xfId="2" builtinId="5"/>
    <cellStyle name="Saída" xfId="6" builtinId="21"/>
    <cellStyle name="Separador de milhares 5" xfId="3"/>
    <cellStyle name="Vírgula" xfId="4" builtinId="3"/>
    <cellStyle name="Vírgula 2 2" xfId="5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395844</xdr:colOff>
      <xdr:row>0</xdr:row>
      <xdr:rowOff>74221</xdr:rowOff>
    </xdr:from>
    <xdr:to>
      <xdr:col>2</xdr:col>
      <xdr:colOff>1298179</xdr:colOff>
      <xdr:row>2</xdr:row>
      <xdr:rowOff>516503</xdr:rowOff>
    </xdr:to>
    <xdr:pic>
      <xdr:nvPicPr>
        <xdr:cNvPr id="3" name="Imagem 2" descr="arceburgo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22" y="74221"/>
          <a:ext cx="902335" cy="763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tabSelected="1" topLeftCell="A58" zoomScale="70" zoomScaleNormal="70" workbookViewId="0">
      <selection activeCell="E72" sqref="B72:E72"/>
    </sheetView>
  </sheetViews>
  <sheetFormatPr defaultRowHeight="14.25" x14ac:dyDescent="0.2"/>
  <cols>
    <col min="1" max="1" width="9" style="2" customWidth="1"/>
    <col min="2" max="2" width="16.5703125" style="2" customWidth="1"/>
    <col min="3" max="3" width="20.85546875" style="2" customWidth="1"/>
    <col min="4" max="4" width="111.85546875" style="2" customWidth="1"/>
    <col min="5" max="6" width="12.42578125" style="3" customWidth="1"/>
    <col min="7" max="7" width="15.5703125" style="3" customWidth="1"/>
    <col min="8" max="8" width="15.7109375" style="3" customWidth="1"/>
    <col min="9" max="9" width="16" style="3" customWidth="1"/>
    <col min="10" max="10" width="30" style="6" customWidth="1"/>
    <col min="11" max="11" width="9.140625" style="1"/>
    <col min="12" max="12" width="10.7109375" customWidth="1"/>
  </cols>
  <sheetData>
    <row r="1" spans="1:11" s="5" customFormat="1" ht="12.75" x14ac:dyDescent="0.2">
      <c r="A1" s="130" t="s">
        <v>12</v>
      </c>
      <c r="B1" s="130"/>
      <c r="C1" s="130"/>
      <c r="D1" s="130"/>
      <c r="E1" s="130"/>
      <c r="F1" s="130"/>
      <c r="G1" s="130"/>
      <c r="H1" s="130"/>
      <c r="I1" s="130"/>
      <c r="J1" s="130"/>
      <c r="K1" s="4"/>
    </row>
    <row r="2" spans="1:11" s="5" customFormat="1" ht="12.75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4"/>
    </row>
    <row r="3" spans="1:11" s="5" customFormat="1" ht="47.2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4"/>
    </row>
    <row r="4" spans="1:11" s="5" customFormat="1" ht="15.75" x14ac:dyDescent="0.2">
      <c r="A4" s="131" t="s">
        <v>20</v>
      </c>
      <c r="B4" s="131"/>
      <c r="C4" s="131"/>
      <c r="D4" s="131"/>
      <c r="E4" s="131"/>
      <c r="F4" s="131"/>
      <c r="G4" s="132" t="s">
        <v>22</v>
      </c>
      <c r="H4" s="132"/>
      <c r="I4" s="132"/>
      <c r="J4" s="132" t="s">
        <v>21</v>
      </c>
      <c r="K4" s="4"/>
    </row>
    <row r="5" spans="1:11" s="5" customFormat="1" ht="15.75" x14ac:dyDescent="0.2">
      <c r="A5" s="131"/>
      <c r="B5" s="131"/>
      <c r="C5" s="131"/>
      <c r="D5" s="131"/>
      <c r="E5" s="131"/>
      <c r="F5" s="131"/>
      <c r="G5" s="132" t="s">
        <v>28</v>
      </c>
      <c r="H5" s="132"/>
      <c r="I5" s="49" t="s">
        <v>19</v>
      </c>
      <c r="J5" s="132"/>
      <c r="K5" s="4"/>
    </row>
    <row r="6" spans="1:11" s="5" customFormat="1" ht="15.75" x14ac:dyDescent="0.2">
      <c r="A6" s="133" t="s">
        <v>48</v>
      </c>
      <c r="B6" s="133"/>
      <c r="C6" s="133"/>
      <c r="D6" s="133"/>
      <c r="E6" s="133"/>
      <c r="F6" s="133"/>
      <c r="G6" s="134" t="s">
        <v>41</v>
      </c>
      <c r="H6" s="134"/>
      <c r="I6" s="24">
        <v>45870</v>
      </c>
      <c r="J6" s="135">
        <v>0.2034</v>
      </c>
      <c r="K6" s="4"/>
    </row>
    <row r="7" spans="1:11" s="5" customFormat="1" ht="15.75" x14ac:dyDescent="0.2">
      <c r="A7" s="133" t="s">
        <v>253</v>
      </c>
      <c r="B7" s="133"/>
      <c r="C7" s="133"/>
      <c r="D7" s="133"/>
      <c r="E7" s="133"/>
      <c r="F7" s="133"/>
      <c r="G7" s="134" t="s">
        <v>63</v>
      </c>
      <c r="H7" s="134"/>
      <c r="I7" s="24">
        <v>45748</v>
      </c>
      <c r="J7" s="135"/>
      <c r="K7" s="4"/>
    </row>
    <row r="8" spans="1:11" s="5" customFormat="1" ht="15.75" x14ac:dyDescent="0.2">
      <c r="A8" s="136" t="s">
        <v>254</v>
      </c>
      <c r="B8" s="136"/>
      <c r="C8" s="136"/>
      <c r="D8" s="136"/>
      <c r="E8" s="136"/>
      <c r="F8" s="136"/>
      <c r="G8" s="137" t="s">
        <v>67</v>
      </c>
      <c r="H8" s="137"/>
      <c r="I8" s="24">
        <v>45839</v>
      </c>
      <c r="J8" s="135"/>
      <c r="K8" s="4"/>
    </row>
    <row r="9" spans="1:11" s="5" customFormat="1" ht="15.75" x14ac:dyDescent="0.2">
      <c r="A9" s="133" t="s">
        <v>255</v>
      </c>
      <c r="B9" s="133"/>
      <c r="C9" s="133"/>
      <c r="D9" s="133"/>
      <c r="E9" s="133"/>
      <c r="F9" s="133"/>
      <c r="G9" s="134" t="s">
        <v>49</v>
      </c>
      <c r="H9" s="134"/>
      <c r="I9" s="24">
        <v>45748</v>
      </c>
      <c r="J9" s="135"/>
    </row>
    <row r="10" spans="1:11" s="5" customFormat="1" ht="15" x14ac:dyDescent="0.2">
      <c r="A10" s="138" t="s">
        <v>23</v>
      </c>
      <c r="B10" s="138"/>
      <c r="C10" s="138"/>
      <c r="D10" s="138"/>
      <c r="E10" s="138"/>
      <c r="F10" s="138"/>
      <c r="G10" s="134" t="s">
        <v>131</v>
      </c>
      <c r="H10" s="134"/>
      <c r="I10" s="24">
        <v>45748</v>
      </c>
      <c r="J10" s="135"/>
    </row>
    <row r="11" spans="1:11" s="5" customFormat="1" ht="80.25" customHeight="1" x14ac:dyDescent="0.2">
      <c r="A11" s="138"/>
      <c r="B11" s="138"/>
      <c r="C11" s="138"/>
      <c r="D11" s="138"/>
      <c r="E11" s="138"/>
      <c r="F11" s="138"/>
      <c r="G11" s="137"/>
      <c r="H11" s="137"/>
      <c r="I11" s="24"/>
      <c r="J11" s="135"/>
    </row>
    <row r="12" spans="1:11" s="5" customFormat="1" ht="15.75" x14ac:dyDescent="0.2">
      <c r="A12" s="139" t="s">
        <v>241</v>
      </c>
      <c r="B12" s="139"/>
      <c r="C12" s="139"/>
      <c r="D12" s="139"/>
      <c r="E12" s="139"/>
      <c r="F12" s="139"/>
      <c r="G12" s="137"/>
      <c r="H12" s="137"/>
      <c r="I12" s="25"/>
      <c r="J12" s="135"/>
    </row>
    <row r="13" spans="1:11" s="5" customFormat="1" ht="15.75" x14ac:dyDescent="0.2">
      <c r="A13" s="129" t="s">
        <v>0</v>
      </c>
      <c r="B13" s="129" t="s">
        <v>40</v>
      </c>
      <c r="C13" s="129" t="s">
        <v>6</v>
      </c>
      <c r="D13" s="129" t="s">
        <v>11</v>
      </c>
      <c r="E13" s="129" t="s">
        <v>1</v>
      </c>
      <c r="F13" s="128" t="s">
        <v>18</v>
      </c>
      <c r="G13" s="128" t="s">
        <v>13</v>
      </c>
      <c r="H13" s="128"/>
      <c r="I13" s="128" t="s">
        <v>13</v>
      </c>
      <c r="J13" s="128"/>
    </row>
    <row r="14" spans="1:11" s="5" customFormat="1" ht="15.75" x14ac:dyDescent="0.2">
      <c r="A14" s="129"/>
      <c r="B14" s="129"/>
      <c r="C14" s="129"/>
      <c r="D14" s="129"/>
      <c r="E14" s="129"/>
      <c r="F14" s="128"/>
      <c r="G14" s="128" t="s">
        <v>14</v>
      </c>
      <c r="H14" s="128"/>
      <c r="I14" s="128" t="s">
        <v>15</v>
      </c>
      <c r="J14" s="128"/>
    </row>
    <row r="15" spans="1:11" s="5" customFormat="1" ht="15.75" x14ac:dyDescent="0.2">
      <c r="A15" s="129"/>
      <c r="B15" s="129"/>
      <c r="C15" s="129"/>
      <c r="D15" s="129"/>
      <c r="E15" s="129"/>
      <c r="F15" s="128"/>
      <c r="G15" s="69" t="s">
        <v>16</v>
      </c>
      <c r="H15" s="69" t="s">
        <v>17</v>
      </c>
      <c r="I15" s="69" t="s">
        <v>16</v>
      </c>
      <c r="J15" s="69" t="s">
        <v>17</v>
      </c>
      <c r="K15" s="16"/>
    </row>
    <row r="16" spans="1:11" s="5" customFormat="1" ht="15.75" x14ac:dyDescent="0.25">
      <c r="A16" s="73" t="s">
        <v>53</v>
      </c>
      <c r="B16" s="22"/>
      <c r="C16" s="22"/>
      <c r="D16" s="51" t="s">
        <v>54</v>
      </c>
      <c r="E16" s="22"/>
      <c r="F16" s="22"/>
      <c r="G16" s="22"/>
      <c r="H16" s="22"/>
      <c r="I16" s="22"/>
      <c r="J16" s="85">
        <f>J17</f>
        <v>1391.359046</v>
      </c>
      <c r="K16" s="4"/>
    </row>
    <row r="17" spans="1:11" s="5" customFormat="1" ht="60" x14ac:dyDescent="0.2">
      <c r="A17" s="11" t="s">
        <v>62</v>
      </c>
      <c r="B17" s="11" t="s">
        <v>63</v>
      </c>
      <c r="C17" s="11" t="s">
        <v>64</v>
      </c>
      <c r="D17" s="28" t="s">
        <v>65</v>
      </c>
      <c r="E17" s="29" t="s">
        <v>1</v>
      </c>
      <c r="F17" s="30">
        <v>1</v>
      </c>
      <c r="G17" s="97">
        <v>1156.19</v>
      </c>
      <c r="H17" s="39">
        <f>G17*F17</f>
        <v>1156.19</v>
      </c>
      <c r="I17" s="121">
        <f>G17*(1+$J$6)</f>
        <v>1391.359046</v>
      </c>
      <c r="J17" s="39">
        <f>I17*F17</f>
        <v>1391.359046</v>
      </c>
      <c r="K17" s="4"/>
    </row>
    <row r="18" spans="1:11" s="5" customFormat="1" ht="15" x14ac:dyDescent="0.2">
      <c r="A18" s="11"/>
      <c r="B18" s="11"/>
      <c r="C18" s="11"/>
      <c r="D18" s="28"/>
      <c r="E18" s="29"/>
      <c r="F18" s="30"/>
      <c r="G18" s="97"/>
      <c r="H18" s="39"/>
      <c r="I18" s="39"/>
      <c r="J18" s="39"/>
      <c r="K18" s="4"/>
    </row>
    <row r="19" spans="1:11" s="5" customFormat="1" ht="15" x14ac:dyDescent="0.2">
      <c r="A19" s="11"/>
      <c r="B19" s="11"/>
      <c r="C19" s="11"/>
      <c r="D19" s="28"/>
      <c r="E19" s="29"/>
      <c r="F19" s="30"/>
      <c r="G19" s="97"/>
      <c r="H19" s="39"/>
      <c r="I19" s="39"/>
      <c r="J19" s="39"/>
      <c r="K19" s="4"/>
    </row>
    <row r="20" spans="1:11" s="5" customFormat="1" ht="15.75" x14ac:dyDescent="0.25">
      <c r="A20" s="73" t="s">
        <v>55</v>
      </c>
      <c r="B20" s="87"/>
      <c r="C20" s="87"/>
      <c r="D20" s="51" t="s">
        <v>56</v>
      </c>
      <c r="E20" s="73"/>
      <c r="F20" s="98"/>
      <c r="G20" s="98"/>
      <c r="H20" s="98"/>
      <c r="I20" s="98"/>
      <c r="J20" s="99">
        <f>SUM(J21+J26+J33+J38+J46+J49)</f>
        <v>139460.08840000001</v>
      </c>
      <c r="K20" s="4"/>
    </row>
    <row r="21" spans="1:11" s="5" customFormat="1" ht="15.75" x14ac:dyDescent="0.2">
      <c r="A21" s="70" t="s">
        <v>75</v>
      </c>
      <c r="B21" s="11"/>
      <c r="C21" s="31"/>
      <c r="D21" s="32" t="s">
        <v>66</v>
      </c>
      <c r="E21" s="29"/>
      <c r="F21" s="30"/>
      <c r="G21" s="97"/>
      <c r="H21" s="39"/>
      <c r="I21" s="39"/>
      <c r="J21" s="93">
        <f>SUM(J22:J25)</f>
        <v>2024.9069999999997</v>
      </c>
      <c r="K21" s="4"/>
    </row>
    <row r="22" spans="1:11" s="5" customFormat="1" ht="15" x14ac:dyDescent="0.2">
      <c r="A22" s="11" t="s">
        <v>76</v>
      </c>
      <c r="B22" s="11" t="s">
        <v>67</v>
      </c>
      <c r="C22" s="33">
        <v>88485</v>
      </c>
      <c r="D22" s="34" t="s">
        <v>68</v>
      </c>
      <c r="E22" s="29" t="s">
        <v>44</v>
      </c>
      <c r="F22" s="30">
        <v>53.55</v>
      </c>
      <c r="G22" s="97">
        <v>4.74</v>
      </c>
      <c r="H22" s="39">
        <f>G22*F22</f>
        <v>253.827</v>
      </c>
      <c r="I22" s="121">
        <v>5.7</v>
      </c>
      <c r="J22" s="39">
        <f>F22*I22</f>
        <v>305.23500000000001</v>
      </c>
      <c r="K22" s="4"/>
    </row>
    <row r="23" spans="1:11" s="5" customFormat="1" ht="15" x14ac:dyDescent="0.2">
      <c r="A23" s="11" t="s">
        <v>77</v>
      </c>
      <c r="B23" s="11" t="s">
        <v>67</v>
      </c>
      <c r="C23" s="33">
        <v>104642</v>
      </c>
      <c r="D23" s="34" t="s">
        <v>69</v>
      </c>
      <c r="E23" s="29" t="s">
        <v>44</v>
      </c>
      <c r="F23" s="30">
        <v>53.55</v>
      </c>
      <c r="G23" s="97">
        <v>11.3</v>
      </c>
      <c r="H23" s="39">
        <f>G23*F23</f>
        <v>605.11500000000001</v>
      </c>
      <c r="I23" s="121">
        <v>13.6</v>
      </c>
      <c r="J23" s="39">
        <f t="shared" ref="J23:J54" si="0">F23*I23</f>
        <v>728.28</v>
      </c>
      <c r="K23" s="4"/>
    </row>
    <row r="24" spans="1:11" s="5" customFormat="1" ht="15" x14ac:dyDescent="0.2">
      <c r="A24" s="11" t="s">
        <v>78</v>
      </c>
      <c r="B24" s="35" t="s">
        <v>67</v>
      </c>
      <c r="C24" s="36">
        <v>88484</v>
      </c>
      <c r="D24" s="37" t="s">
        <v>70</v>
      </c>
      <c r="E24" s="38" t="s">
        <v>44</v>
      </c>
      <c r="F24" s="39">
        <v>44.9</v>
      </c>
      <c r="G24" s="39">
        <v>5.79</v>
      </c>
      <c r="H24" s="39">
        <f>G24*F24</f>
        <v>259.971</v>
      </c>
      <c r="I24" s="121">
        <v>6.97</v>
      </c>
      <c r="J24" s="39">
        <f t="shared" si="0"/>
        <v>312.95299999999997</v>
      </c>
      <c r="K24" s="4"/>
    </row>
    <row r="25" spans="1:11" s="5" customFormat="1" ht="30" x14ac:dyDescent="0.2">
      <c r="A25" s="11" t="s">
        <v>79</v>
      </c>
      <c r="B25" s="35" t="s">
        <v>67</v>
      </c>
      <c r="C25" s="36">
        <v>104639</v>
      </c>
      <c r="D25" s="37" t="s">
        <v>71</v>
      </c>
      <c r="E25" s="38" t="s">
        <v>44</v>
      </c>
      <c r="F25" s="39">
        <v>44.9</v>
      </c>
      <c r="G25" s="39">
        <v>12.56</v>
      </c>
      <c r="H25" s="39">
        <f>G25*F25</f>
        <v>563.94399999999996</v>
      </c>
      <c r="I25" s="121">
        <v>15.11</v>
      </c>
      <c r="J25" s="39">
        <f t="shared" si="0"/>
        <v>678.43899999999996</v>
      </c>
      <c r="K25" s="4"/>
    </row>
    <row r="26" spans="1:11" s="5" customFormat="1" ht="15.75" x14ac:dyDescent="0.2">
      <c r="A26" s="70" t="s">
        <v>80</v>
      </c>
      <c r="B26" s="11"/>
      <c r="C26" s="31"/>
      <c r="D26" s="32" t="s">
        <v>72</v>
      </c>
      <c r="E26" s="29"/>
      <c r="F26" s="30"/>
      <c r="G26" s="97"/>
      <c r="H26" s="39"/>
      <c r="I26" s="39"/>
      <c r="J26" s="93">
        <f>SUM(J27:J32)</f>
        <v>46507.974799999989</v>
      </c>
      <c r="K26" s="4"/>
    </row>
    <row r="27" spans="1:11" s="5" customFormat="1" ht="15" x14ac:dyDescent="0.2">
      <c r="A27" s="11" t="s">
        <v>81</v>
      </c>
      <c r="B27" s="11" t="s">
        <v>63</v>
      </c>
      <c r="C27" s="31" t="s">
        <v>73</v>
      </c>
      <c r="D27" s="40" t="s">
        <v>74</v>
      </c>
      <c r="E27" s="29" t="s">
        <v>44</v>
      </c>
      <c r="F27" s="41">
        <v>359.45</v>
      </c>
      <c r="G27" s="41">
        <v>3.41</v>
      </c>
      <c r="H27" s="39">
        <f>G27*F27</f>
        <v>1225.7245</v>
      </c>
      <c r="I27" s="121">
        <v>4.0999999999999996</v>
      </c>
      <c r="J27" s="39">
        <f t="shared" si="0"/>
        <v>1473.7449999999999</v>
      </c>
      <c r="K27" s="4"/>
    </row>
    <row r="28" spans="1:11" s="5" customFormat="1" ht="15" x14ac:dyDescent="0.2">
      <c r="A28" s="11" t="s">
        <v>82</v>
      </c>
      <c r="B28" s="11" t="s">
        <v>67</v>
      </c>
      <c r="C28" s="33">
        <v>88485</v>
      </c>
      <c r="D28" s="34" t="s">
        <v>68</v>
      </c>
      <c r="E28" s="29" t="s">
        <v>44</v>
      </c>
      <c r="F28" s="30">
        <v>359.45</v>
      </c>
      <c r="G28" s="97">
        <v>4.74</v>
      </c>
      <c r="H28" s="39">
        <f>G28*F28</f>
        <v>1703.7930000000001</v>
      </c>
      <c r="I28" s="121">
        <v>5.7</v>
      </c>
      <c r="J28" s="39">
        <f t="shared" si="0"/>
        <v>2048.8649999999998</v>
      </c>
      <c r="K28" s="4"/>
    </row>
    <row r="29" spans="1:11" s="5" customFormat="1" ht="15" x14ac:dyDescent="0.2">
      <c r="A29" s="11" t="s">
        <v>83</v>
      </c>
      <c r="B29" s="11" t="s">
        <v>67</v>
      </c>
      <c r="C29" s="33">
        <v>104624</v>
      </c>
      <c r="D29" s="34" t="s">
        <v>69</v>
      </c>
      <c r="E29" s="29" t="s">
        <v>44</v>
      </c>
      <c r="F29" s="30">
        <v>359.45</v>
      </c>
      <c r="G29" s="97">
        <v>11.3</v>
      </c>
      <c r="H29" s="39">
        <f>G29*F29</f>
        <v>4061.7850000000003</v>
      </c>
      <c r="I29" s="121">
        <v>13.6</v>
      </c>
      <c r="J29" s="39">
        <f t="shared" si="0"/>
        <v>4888.5199999999995</v>
      </c>
      <c r="K29" s="4"/>
    </row>
    <row r="30" spans="1:11" s="5" customFormat="1" ht="15" x14ac:dyDescent="0.2">
      <c r="A30" s="11" t="s">
        <v>84</v>
      </c>
      <c r="B30" s="11" t="s">
        <v>67</v>
      </c>
      <c r="C30" s="33">
        <v>102494</v>
      </c>
      <c r="D30" s="26" t="s">
        <v>89</v>
      </c>
      <c r="E30" s="29" t="s">
        <v>44</v>
      </c>
      <c r="F30" s="30">
        <v>357.14</v>
      </c>
      <c r="G30" s="97">
        <v>78.540000000000006</v>
      </c>
      <c r="H30" s="39">
        <f>G30*F30</f>
        <v>28049.775600000001</v>
      </c>
      <c r="I30" s="121">
        <v>94.52</v>
      </c>
      <c r="J30" s="39">
        <f t="shared" si="0"/>
        <v>33756.872799999997</v>
      </c>
      <c r="K30" s="4"/>
    </row>
    <row r="31" spans="1:11" s="5" customFormat="1" ht="30" x14ac:dyDescent="0.2">
      <c r="A31" s="11" t="s">
        <v>90</v>
      </c>
      <c r="B31" s="11" t="s">
        <v>49</v>
      </c>
      <c r="C31" s="65" t="s">
        <v>87</v>
      </c>
      <c r="D31" s="57" t="s">
        <v>86</v>
      </c>
      <c r="E31" s="88" t="s">
        <v>85</v>
      </c>
      <c r="F31" s="30">
        <v>105.2</v>
      </c>
      <c r="G31" s="97">
        <v>32.08</v>
      </c>
      <c r="H31" s="39">
        <f>G31*F31</f>
        <v>3374.8159999999998</v>
      </c>
      <c r="I31" s="121">
        <v>38.61</v>
      </c>
      <c r="J31" s="39">
        <f t="shared" si="0"/>
        <v>4061.7719999999999</v>
      </c>
      <c r="K31" s="4"/>
    </row>
    <row r="32" spans="1:11" s="5" customFormat="1" ht="15" x14ac:dyDescent="0.2">
      <c r="A32" s="11" t="s">
        <v>91</v>
      </c>
      <c r="B32" s="11" t="s">
        <v>67</v>
      </c>
      <c r="C32" s="36">
        <v>102498</v>
      </c>
      <c r="D32" s="26" t="s">
        <v>88</v>
      </c>
      <c r="E32" s="29" t="s">
        <v>42</v>
      </c>
      <c r="F32" s="30">
        <v>130</v>
      </c>
      <c r="G32" s="97">
        <v>1.78</v>
      </c>
      <c r="H32" s="39">
        <f t="shared" ref="H32:H98" si="1">G32*F32</f>
        <v>231.4</v>
      </c>
      <c r="I32" s="121">
        <v>2.14</v>
      </c>
      <c r="J32" s="39">
        <f t="shared" si="0"/>
        <v>278.2</v>
      </c>
      <c r="K32" s="4"/>
    </row>
    <row r="33" spans="1:11" s="5" customFormat="1" ht="15.75" x14ac:dyDescent="0.2">
      <c r="A33" s="70" t="s">
        <v>92</v>
      </c>
      <c r="B33" s="11"/>
      <c r="C33" s="88"/>
      <c r="D33" s="42" t="s">
        <v>101</v>
      </c>
      <c r="E33" s="29"/>
      <c r="F33" s="30"/>
      <c r="G33" s="97"/>
      <c r="H33" s="39"/>
      <c r="I33" s="39"/>
      <c r="J33" s="93">
        <f>SUM(J34:J37)</f>
        <v>10378.075999999999</v>
      </c>
      <c r="K33" s="4"/>
    </row>
    <row r="34" spans="1:11" s="5" customFormat="1" ht="45" x14ac:dyDescent="0.2">
      <c r="A34" s="11" t="s">
        <v>96</v>
      </c>
      <c r="B34" s="11" t="s">
        <v>67</v>
      </c>
      <c r="C34" s="36">
        <v>105056</v>
      </c>
      <c r="D34" s="58" t="s">
        <v>93</v>
      </c>
      <c r="E34" s="29" t="s">
        <v>42</v>
      </c>
      <c r="F34" s="30">
        <v>25</v>
      </c>
      <c r="G34" s="97">
        <v>238.2</v>
      </c>
      <c r="H34" s="39">
        <f t="shared" si="1"/>
        <v>5955</v>
      </c>
      <c r="I34" s="121">
        <v>286.64999999999998</v>
      </c>
      <c r="J34" s="39">
        <f t="shared" si="0"/>
        <v>7166.2499999999991</v>
      </c>
      <c r="K34" s="4"/>
    </row>
    <row r="35" spans="1:11" s="5" customFormat="1" ht="15" x14ac:dyDescent="0.2">
      <c r="A35" s="11" t="s">
        <v>97</v>
      </c>
      <c r="B35" s="11" t="s">
        <v>67</v>
      </c>
      <c r="C35" s="36">
        <v>102234</v>
      </c>
      <c r="D35" s="26" t="s">
        <v>94</v>
      </c>
      <c r="E35" s="29" t="s">
        <v>44</v>
      </c>
      <c r="F35" s="30">
        <v>53.38</v>
      </c>
      <c r="G35" s="97">
        <v>12.08</v>
      </c>
      <c r="H35" s="39">
        <f t="shared" si="1"/>
        <v>644.83040000000005</v>
      </c>
      <c r="I35" s="121">
        <v>14.54</v>
      </c>
      <c r="J35" s="39">
        <f t="shared" si="0"/>
        <v>776.14520000000005</v>
      </c>
      <c r="K35" s="4"/>
    </row>
    <row r="36" spans="1:11" s="5" customFormat="1" ht="30" x14ac:dyDescent="0.2">
      <c r="A36" s="11" t="s">
        <v>98</v>
      </c>
      <c r="B36" s="11" t="s">
        <v>67</v>
      </c>
      <c r="C36" s="36">
        <v>102225</v>
      </c>
      <c r="D36" s="58" t="s">
        <v>95</v>
      </c>
      <c r="E36" s="29" t="s">
        <v>44</v>
      </c>
      <c r="F36" s="30">
        <v>53.38</v>
      </c>
      <c r="G36" s="97">
        <v>32.61</v>
      </c>
      <c r="H36" s="39">
        <f t="shared" si="1"/>
        <v>1740.7218</v>
      </c>
      <c r="I36" s="121">
        <v>39.24</v>
      </c>
      <c r="J36" s="39">
        <f t="shared" si="0"/>
        <v>2094.6312000000003</v>
      </c>
      <c r="K36" s="4"/>
    </row>
    <row r="37" spans="1:11" s="5" customFormat="1" ht="15" x14ac:dyDescent="0.2">
      <c r="A37" s="11" t="s">
        <v>103</v>
      </c>
      <c r="B37" s="11" t="s">
        <v>63</v>
      </c>
      <c r="C37" s="31" t="s">
        <v>100</v>
      </c>
      <c r="D37" s="23" t="s">
        <v>99</v>
      </c>
      <c r="E37" s="18" t="s">
        <v>44</v>
      </c>
      <c r="F37" s="96">
        <v>22.32</v>
      </c>
      <c r="G37" s="96">
        <v>12.7</v>
      </c>
      <c r="H37" s="39">
        <f t="shared" ref="H37" si="2">G37*F37</f>
        <v>283.464</v>
      </c>
      <c r="I37" s="121">
        <v>15.28</v>
      </c>
      <c r="J37" s="39">
        <f t="shared" si="0"/>
        <v>341.0496</v>
      </c>
      <c r="K37" s="4"/>
    </row>
    <row r="38" spans="1:11" s="5" customFormat="1" ht="15.75" x14ac:dyDescent="0.2">
      <c r="A38" s="70" t="s">
        <v>104</v>
      </c>
      <c r="B38" s="11"/>
      <c r="C38" s="88"/>
      <c r="D38" s="32" t="s">
        <v>102</v>
      </c>
      <c r="E38" s="29"/>
      <c r="F38" s="30"/>
      <c r="G38" s="97"/>
      <c r="H38" s="39"/>
      <c r="I38" s="39"/>
      <c r="J38" s="93">
        <f>SUM(J39:J45)</f>
        <v>9838.0005999999994</v>
      </c>
      <c r="K38" s="4"/>
    </row>
    <row r="39" spans="1:11" s="44" customFormat="1" ht="15.75" x14ac:dyDescent="0.2">
      <c r="A39" s="11" t="s">
        <v>105</v>
      </c>
      <c r="B39" s="11" t="s">
        <v>63</v>
      </c>
      <c r="C39" s="31" t="s">
        <v>100</v>
      </c>
      <c r="D39" s="23" t="s">
        <v>99</v>
      </c>
      <c r="E39" s="18" t="s">
        <v>44</v>
      </c>
      <c r="F39" s="96">
        <v>75.52</v>
      </c>
      <c r="G39" s="96">
        <v>12.7</v>
      </c>
      <c r="H39" s="39">
        <f t="shared" si="1"/>
        <v>959.10399999999993</v>
      </c>
      <c r="I39" s="121">
        <v>15.28</v>
      </c>
      <c r="J39" s="39">
        <f t="shared" si="0"/>
        <v>1153.9455999999998</v>
      </c>
      <c r="K39" s="43"/>
    </row>
    <row r="40" spans="1:11" s="5" customFormat="1" ht="45" x14ac:dyDescent="0.2">
      <c r="A40" s="11" t="s">
        <v>106</v>
      </c>
      <c r="B40" s="11" t="s">
        <v>63</v>
      </c>
      <c r="C40" s="31" t="s">
        <v>114</v>
      </c>
      <c r="D40" s="23" t="s">
        <v>113</v>
      </c>
      <c r="E40" s="18" t="s">
        <v>44</v>
      </c>
      <c r="F40" s="96">
        <v>3.6</v>
      </c>
      <c r="G40" s="96">
        <v>21.01</v>
      </c>
      <c r="H40" s="39">
        <f t="shared" si="1"/>
        <v>75.63600000000001</v>
      </c>
      <c r="I40" s="121">
        <v>25.28</v>
      </c>
      <c r="J40" s="39">
        <f t="shared" si="0"/>
        <v>91.00800000000001</v>
      </c>
      <c r="K40" s="4"/>
    </row>
    <row r="41" spans="1:11" s="5" customFormat="1" ht="30" x14ac:dyDescent="0.2">
      <c r="A41" s="11" t="s">
        <v>115</v>
      </c>
      <c r="B41" s="11" t="s">
        <v>63</v>
      </c>
      <c r="C41" s="47" t="s">
        <v>107</v>
      </c>
      <c r="D41" s="23" t="s">
        <v>108</v>
      </c>
      <c r="E41" s="122" t="s">
        <v>44</v>
      </c>
      <c r="F41" s="96">
        <v>3.6</v>
      </c>
      <c r="G41" s="96">
        <v>476.85</v>
      </c>
      <c r="H41" s="39">
        <f t="shared" si="1"/>
        <v>1716.66</v>
      </c>
      <c r="I41" s="121">
        <v>573.84</v>
      </c>
      <c r="J41" s="39">
        <f t="shared" si="0"/>
        <v>2065.8240000000001</v>
      </c>
      <c r="K41" s="4"/>
    </row>
    <row r="42" spans="1:11" s="5" customFormat="1" ht="45" x14ac:dyDescent="0.2">
      <c r="A42" s="11" t="s">
        <v>116</v>
      </c>
      <c r="B42" s="11" t="s">
        <v>63</v>
      </c>
      <c r="C42" s="47" t="s">
        <v>110</v>
      </c>
      <c r="D42" s="23" t="s">
        <v>109</v>
      </c>
      <c r="E42" s="122" t="s">
        <v>44</v>
      </c>
      <c r="F42" s="96">
        <v>3.6</v>
      </c>
      <c r="G42" s="96">
        <v>7.38</v>
      </c>
      <c r="H42" s="39">
        <f t="shared" si="1"/>
        <v>26.568000000000001</v>
      </c>
      <c r="I42" s="121">
        <v>8.8800000000000008</v>
      </c>
      <c r="J42" s="39">
        <f t="shared" si="0"/>
        <v>31.968000000000004</v>
      </c>
      <c r="K42" s="4"/>
    </row>
    <row r="43" spans="1:11" s="5" customFormat="1" ht="45" x14ac:dyDescent="0.2">
      <c r="A43" s="11" t="s">
        <v>117</v>
      </c>
      <c r="B43" s="11" t="s">
        <v>63</v>
      </c>
      <c r="C43" s="47" t="s">
        <v>112</v>
      </c>
      <c r="D43" s="59" t="s">
        <v>111</v>
      </c>
      <c r="E43" s="46" t="s">
        <v>44</v>
      </c>
      <c r="F43" s="100">
        <v>3.6</v>
      </c>
      <c r="G43" s="100">
        <v>256.73</v>
      </c>
      <c r="H43" s="39">
        <f t="shared" si="1"/>
        <v>924.22800000000007</v>
      </c>
      <c r="I43" s="121">
        <v>308.95</v>
      </c>
      <c r="J43" s="39">
        <f t="shared" si="0"/>
        <v>1112.22</v>
      </c>
      <c r="K43" s="4"/>
    </row>
    <row r="44" spans="1:11" s="5" customFormat="1" ht="45" x14ac:dyDescent="0.2">
      <c r="A44" s="11" t="s">
        <v>120</v>
      </c>
      <c r="B44" s="11" t="s">
        <v>63</v>
      </c>
      <c r="C44" s="47" t="s">
        <v>119</v>
      </c>
      <c r="D44" s="59" t="s">
        <v>118</v>
      </c>
      <c r="E44" s="46" t="s">
        <v>44</v>
      </c>
      <c r="F44" s="100">
        <v>34.5</v>
      </c>
      <c r="G44" s="100">
        <v>18.71</v>
      </c>
      <c r="H44" s="39">
        <f t="shared" si="1"/>
        <v>645.495</v>
      </c>
      <c r="I44" s="121">
        <v>22.52</v>
      </c>
      <c r="J44" s="39">
        <f t="shared" si="0"/>
        <v>776.93999999999994</v>
      </c>
      <c r="K44" s="4"/>
    </row>
    <row r="45" spans="1:11" s="5" customFormat="1" ht="30" x14ac:dyDescent="0.2">
      <c r="A45" s="11" t="s">
        <v>121</v>
      </c>
      <c r="B45" s="11" t="s">
        <v>67</v>
      </c>
      <c r="C45" s="47">
        <v>87263</v>
      </c>
      <c r="D45" s="60" t="s">
        <v>122</v>
      </c>
      <c r="E45" s="46" t="s">
        <v>44</v>
      </c>
      <c r="F45" s="100">
        <v>34.5</v>
      </c>
      <c r="G45" s="100">
        <v>110.94</v>
      </c>
      <c r="H45" s="39">
        <f t="shared" si="1"/>
        <v>3827.43</v>
      </c>
      <c r="I45" s="121">
        <v>133.51</v>
      </c>
      <c r="J45" s="39">
        <f t="shared" si="0"/>
        <v>4606.0949999999993</v>
      </c>
      <c r="K45" s="4"/>
    </row>
    <row r="46" spans="1:11" s="5" customFormat="1" ht="15.75" x14ac:dyDescent="0.2">
      <c r="A46" s="70" t="s">
        <v>123</v>
      </c>
      <c r="B46" s="11"/>
      <c r="C46" s="47"/>
      <c r="D46" s="61" t="s">
        <v>124</v>
      </c>
      <c r="E46" s="46"/>
      <c r="F46" s="100"/>
      <c r="G46" s="100"/>
      <c r="H46" s="39"/>
      <c r="I46" s="120"/>
      <c r="J46" s="93">
        <f>SUM(J47:J48)</f>
        <v>27621.620000000003</v>
      </c>
      <c r="K46" s="4"/>
    </row>
    <row r="47" spans="1:11" s="5" customFormat="1" ht="45" x14ac:dyDescent="0.2">
      <c r="A47" s="11" t="s">
        <v>127</v>
      </c>
      <c r="B47" s="47" t="s">
        <v>63</v>
      </c>
      <c r="C47" s="47" t="s">
        <v>126</v>
      </c>
      <c r="D47" s="59" t="s">
        <v>125</v>
      </c>
      <c r="E47" s="122" t="s">
        <v>44</v>
      </c>
      <c r="F47" s="100">
        <v>26</v>
      </c>
      <c r="G47" s="100">
        <v>169.87</v>
      </c>
      <c r="H47" s="39">
        <f t="shared" si="1"/>
        <v>4416.62</v>
      </c>
      <c r="I47" s="121">
        <v>204.42</v>
      </c>
      <c r="J47" s="39">
        <f t="shared" si="0"/>
        <v>5314.92</v>
      </c>
      <c r="K47" s="4"/>
    </row>
    <row r="48" spans="1:11" s="5" customFormat="1" ht="45" x14ac:dyDescent="0.2">
      <c r="A48" s="11" t="s">
        <v>128</v>
      </c>
      <c r="B48" s="47" t="s">
        <v>63</v>
      </c>
      <c r="C48" s="47" t="s">
        <v>243</v>
      </c>
      <c r="D48" s="60" t="s">
        <v>242</v>
      </c>
      <c r="E48" s="47" t="s">
        <v>44</v>
      </c>
      <c r="F48" s="101">
        <v>130</v>
      </c>
      <c r="G48" s="101">
        <v>142.59</v>
      </c>
      <c r="H48" s="39">
        <f t="shared" si="1"/>
        <v>18536.7</v>
      </c>
      <c r="I48" s="121">
        <v>171.59</v>
      </c>
      <c r="J48" s="39">
        <f t="shared" si="0"/>
        <v>22306.7</v>
      </c>
      <c r="K48" s="4"/>
    </row>
    <row r="49" spans="1:11" s="5" customFormat="1" ht="15.75" x14ac:dyDescent="0.25">
      <c r="A49" s="48" t="s">
        <v>129</v>
      </c>
      <c r="B49" s="47"/>
      <c r="C49" s="47"/>
      <c r="D49" s="45" t="s">
        <v>130</v>
      </c>
      <c r="E49" s="48"/>
      <c r="F49" s="102"/>
      <c r="G49" s="102"/>
      <c r="H49" s="39"/>
      <c r="I49" s="120"/>
      <c r="J49" s="93">
        <f>SUM(J50:J56)</f>
        <v>43089.509999999995</v>
      </c>
      <c r="K49" s="4"/>
    </row>
    <row r="50" spans="1:11" s="5" customFormat="1" ht="45" x14ac:dyDescent="0.2">
      <c r="A50" s="47" t="s">
        <v>171</v>
      </c>
      <c r="B50" s="47" t="s">
        <v>63</v>
      </c>
      <c r="C50" s="47" t="s">
        <v>165</v>
      </c>
      <c r="D50" s="59" t="s">
        <v>164</v>
      </c>
      <c r="E50" s="18" t="s">
        <v>45</v>
      </c>
      <c r="F50" s="96">
        <v>66</v>
      </c>
      <c r="G50" s="96">
        <v>9.83</v>
      </c>
      <c r="H50" s="39">
        <f t="shared" si="1"/>
        <v>648.78</v>
      </c>
      <c r="I50" s="121">
        <v>11.83</v>
      </c>
      <c r="J50" s="39">
        <f t="shared" si="0"/>
        <v>780.78</v>
      </c>
      <c r="K50" s="4"/>
    </row>
    <row r="51" spans="1:11" s="5" customFormat="1" ht="15" x14ac:dyDescent="0.2">
      <c r="A51" s="47" t="s">
        <v>172</v>
      </c>
      <c r="B51" s="47"/>
      <c r="C51" s="47" t="s">
        <v>41</v>
      </c>
      <c r="D51" s="50" t="s">
        <v>157</v>
      </c>
      <c r="E51" s="47" t="s">
        <v>45</v>
      </c>
      <c r="F51" s="101">
        <v>66</v>
      </c>
      <c r="G51" s="101">
        <v>195</v>
      </c>
      <c r="H51" s="39">
        <f t="shared" ref="H51:H54" si="3">G51*F51</f>
        <v>12870</v>
      </c>
      <c r="I51" s="121">
        <v>234.66</v>
      </c>
      <c r="J51" s="39">
        <f t="shared" si="0"/>
        <v>15487.56</v>
      </c>
      <c r="K51" s="4"/>
    </row>
    <row r="52" spans="1:11" s="5" customFormat="1" ht="45" x14ac:dyDescent="0.2">
      <c r="A52" s="47" t="s">
        <v>173</v>
      </c>
      <c r="B52" s="47" t="s">
        <v>63</v>
      </c>
      <c r="C52" s="47" t="s">
        <v>168</v>
      </c>
      <c r="D52" s="59" t="s">
        <v>167</v>
      </c>
      <c r="E52" s="47" t="s">
        <v>42</v>
      </c>
      <c r="F52" s="101">
        <v>60</v>
      </c>
      <c r="G52" s="101">
        <v>18.71</v>
      </c>
      <c r="H52" s="39">
        <f t="shared" si="3"/>
        <v>1122.6000000000001</v>
      </c>
      <c r="I52" s="121">
        <v>22.52</v>
      </c>
      <c r="J52" s="39">
        <f t="shared" si="0"/>
        <v>1351.2</v>
      </c>
      <c r="K52" s="4"/>
    </row>
    <row r="53" spans="1:11" s="5" customFormat="1" ht="15" x14ac:dyDescent="0.2">
      <c r="A53" s="47" t="s">
        <v>174</v>
      </c>
      <c r="B53" s="47"/>
      <c r="C53" s="47" t="s">
        <v>41</v>
      </c>
      <c r="D53" s="50" t="s">
        <v>166</v>
      </c>
      <c r="E53" s="47" t="s">
        <v>42</v>
      </c>
      <c r="F53" s="101">
        <v>60</v>
      </c>
      <c r="G53" s="101">
        <v>56.56</v>
      </c>
      <c r="H53" s="39">
        <f t="shared" si="3"/>
        <v>3393.6000000000004</v>
      </c>
      <c r="I53" s="121">
        <v>56.56</v>
      </c>
      <c r="J53" s="39">
        <f t="shared" si="0"/>
        <v>3393.6000000000004</v>
      </c>
      <c r="K53" s="4"/>
    </row>
    <row r="54" spans="1:11" s="5" customFormat="1" ht="15" x14ac:dyDescent="0.2">
      <c r="A54" s="47" t="s">
        <v>175</v>
      </c>
      <c r="B54" s="47"/>
      <c r="C54" s="47" t="s">
        <v>41</v>
      </c>
      <c r="D54" s="27" t="s">
        <v>240</v>
      </c>
      <c r="E54" s="47" t="s">
        <v>1</v>
      </c>
      <c r="F54" s="101">
        <v>1</v>
      </c>
      <c r="G54" s="101">
        <v>18345</v>
      </c>
      <c r="H54" s="39">
        <f t="shared" si="3"/>
        <v>18345</v>
      </c>
      <c r="I54" s="121">
        <v>22076.37</v>
      </c>
      <c r="J54" s="39">
        <f t="shared" si="0"/>
        <v>22076.37</v>
      </c>
      <c r="K54" s="4"/>
    </row>
    <row r="55" spans="1:11" s="5" customFormat="1" ht="15" x14ac:dyDescent="0.2">
      <c r="A55" s="47" t="s">
        <v>176</v>
      </c>
      <c r="B55" s="47"/>
      <c r="C55" s="47"/>
      <c r="D55" s="62"/>
      <c r="E55" s="47"/>
      <c r="F55" s="101"/>
      <c r="G55" s="101"/>
      <c r="H55" s="39"/>
      <c r="I55" s="39"/>
      <c r="J55" s="39"/>
      <c r="K55" s="4"/>
    </row>
    <row r="56" spans="1:11" s="5" customFormat="1" ht="15.75" x14ac:dyDescent="0.2">
      <c r="A56" s="48"/>
      <c r="B56" s="47"/>
      <c r="C56" s="47"/>
      <c r="D56" s="62"/>
      <c r="E56" s="47"/>
      <c r="F56" s="101"/>
      <c r="G56" s="101"/>
      <c r="H56" s="39"/>
      <c r="I56" s="39"/>
      <c r="J56" s="39"/>
      <c r="K56" s="4"/>
    </row>
    <row r="57" spans="1:11" s="5" customFormat="1" ht="15.75" x14ac:dyDescent="0.2">
      <c r="A57" s="48"/>
      <c r="B57" s="47"/>
      <c r="C57" s="47"/>
      <c r="D57" s="23"/>
      <c r="E57" s="18"/>
      <c r="F57" s="96"/>
      <c r="G57" s="96"/>
      <c r="H57" s="39"/>
      <c r="I57" s="39"/>
      <c r="J57" s="39"/>
      <c r="K57" s="4"/>
    </row>
    <row r="58" spans="1:11" s="5" customFormat="1" ht="15.75" x14ac:dyDescent="0.25">
      <c r="A58" s="76" t="s">
        <v>137</v>
      </c>
      <c r="B58" s="78"/>
      <c r="C58" s="78"/>
      <c r="D58" s="77" t="s">
        <v>138</v>
      </c>
      <c r="E58" s="76"/>
      <c r="F58" s="103"/>
      <c r="G58" s="103"/>
      <c r="H58" s="104"/>
      <c r="I58" s="104"/>
      <c r="J58" s="105">
        <f>SUM(J59:J65)</f>
        <v>157121.17920000001</v>
      </c>
      <c r="K58" s="4"/>
    </row>
    <row r="59" spans="1:11" s="44" customFormat="1" ht="15.75" x14ac:dyDescent="0.2">
      <c r="A59" s="47" t="s">
        <v>143</v>
      </c>
      <c r="B59" s="63" t="s">
        <v>131</v>
      </c>
      <c r="C59" s="92">
        <v>4011353</v>
      </c>
      <c r="D59" s="90" t="s">
        <v>132</v>
      </c>
      <c r="E59" s="91" t="s">
        <v>44</v>
      </c>
      <c r="F59" s="106">
        <v>2150</v>
      </c>
      <c r="G59" s="71">
        <v>0.28000000000000003</v>
      </c>
      <c r="H59" s="39">
        <f t="shared" si="1"/>
        <v>602.00000000000011</v>
      </c>
      <c r="I59" s="121">
        <v>0.34</v>
      </c>
      <c r="J59" s="39">
        <f t="shared" ref="J59:J65" si="4">F59*I59</f>
        <v>731</v>
      </c>
      <c r="K59" s="43"/>
    </row>
    <row r="60" spans="1:11" s="5" customFormat="1" ht="75" x14ac:dyDescent="0.2">
      <c r="A60" s="47" t="s">
        <v>144</v>
      </c>
      <c r="B60" s="63" t="s">
        <v>133</v>
      </c>
      <c r="C60" s="89" t="s">
        <v>134</v>
      </c>
      <c r="D60" s="90" t="s">
        <v>239</v>
      </c>
      <c r="E60" s="91" t="s">
        <v>135</v>
      </c>
      <c r="F60" s="106">
        <v>1.07</v>
      </c>
      <c r="G60" s="71">
        <v>3469.43</v>
      </c>
      <c r="H60" s="39">
        <f t="shared" si="1"/>
        <v>3712.2901000000002</v>
      </c>
      <c r="I60" s="121">
        <v>4175.1099999999997</v>
      </c>
      <c r="J60" s="39">
        <f t="shared" si="4"/>
        <v>4467.3676999999998</v>
      </c>
      <c r="K60" s="4"/>
    </row>
    <row r="61" spans="1:11" s="5" customFormat="1" ht="45" x14ac:dyDescent="0.2">
      <c r="A61" s="47" t="s">
        <v>145</v>
      </c>
      <c r="B61" s="63" t="s">
        <v>133</v>
      </c>
      <c r="C61" s="89" t="s">
        <v>136</v>
      </c>
      <c r="D61" s="90" t="s">
        <v>159</v>
      </c>
      <c r="E61" s="91" t="s">
        <v>135</v>
      </c>
      <c r="F61" s="106">
        <v>1.07</v>
      </c>
      <c r="G61" s="71">
        <v>214.37</v>
      </c>
      <c r="H61" s="39">
        <f t="shared" si="1"/>
        <v>229.37590000000003</v>
      </c>
      <c r="I61" s="121">
        <v>257.97000000000003</v>
      </c>
      <c r="J61" s="39">
        <f t="shared" si="4"/>
        <v>276.02790000000005</v>
      </c>
      <c r="K61" s="4"/>
    </row>
    <row r="62" spans="1:11" s="5" customFormat="1" ht="45" x14ac:dyDescent="0.2">
      <c r="A62" s="47" t="s">
        <v>146</v>
      </c>
      <c r="B62" s="63" t="s">
        <v>63</v>
      </c>
      <c r="C62" s="89" t="s">
        <v>50</v>
      </c>
      <c r="D62" s="90" t="s">
        <v>139</v>
      </c>
      <c r="E62" s="91" t="s">
        <v>140</v>
      </c>
      <c r="F62" s="106">
        <v>43</v>
      </c>
      <c r="G62" s="71">
        <v>1774.51</v>
      </c>
      <c r="H62" s="39">
        <f t="shared" si="1"/>
        <v>76303.929999999993</v>
      </c>
      <c r="I62" s="121">
        <v>2135.4499999999998</v>
      </c>
      <c r="J62" s="39">
        <f t="shared" si="4"/>
        <v>91824.349999999991</v>
      </c>
      <c r="K62" s="4"/>
    </row>
    <row r="63" spans="1:11" s="5" customFormat="1" ht="30" x14ac:dyDescent="0.2">
      <c r="A63" s="47" t="s">
        <v>147</v>
      </c>
      <c r="B63" s="63" t="s">
        <v>131</v>
      </c>
      <c r="C63" s="92">
        <v>5914612</v>
      </c>
      <c r="D63" s="90" t="s">
        <v>141</v>
      </c>
      <c r="E63" s="91" t="s">
        <v>142</v>
      </c>
      <c r="F63" s="106">
        <v>10433.52</v>
      </c>
      <c r="G63" s="71">
        <v>1.19</v>
      </c>
      <c r="H63" s="39">
        <f t="shared" si="1"/>
        <v>12415.888800000001</v>
      </c>
      <c r="I63" s="121">
        <v>1.43</v>
      </c>
      <c r="J63" s="39">
        <f t="shared" si="4"/>
        <v>14919.9336</v>
      </c>
      <c r="K63" s="4"/>
    </row>
    <row r="64" spans="1:11" s="5" customFormat="1" ht="45" x14ac:dyDescent="0.2">
      <c r="A64" s="47" t="s">
        <v>237</v>
      </c>
      <c r="B64" s="47" t="s">
        <v>67</v>
      </c>
      <c r="C64" s="47">
        <v>102512</v>
      </c>
      <c r="D64" s="84" t="s">
        <v>169</v>
      </c>
      <c r="E64" s="47" t="s">
        <v>42</v>
      </c>
      <c r="F64" s="101">
        <v>1500</v>
      </c>
      <c r="G64" s="101">
        <v>7.19</v>
      </c>
      <c r="H64" s="39">
        <f t="shared" si="1"/>
        <v>10785</v>
      </c>
      <c r="I64" s="121">
        <v>8.65</v>
      </c>
      <c r="J64" s="39">
        <f t="shared" si="4"/>
        <v>12975</v>
      </c>
      <c r="K64" s="4"/>
    </row>
    <row r="65" spans="1:11" s="5" customFormat="1" ht="30" x14ac:dyDescent="0.2">
      <c r="A65" s="48" t="s">
        <v>249</v>
      </c>
      <c r="B65" s="47" t="s">
        <v>67</v>
      </c>
      <c r="C65" s="47">
        <v>102098</v>
      </c>
      <c r="D65" s="58" t="s">
        <v>248</v>
      </c>
      <c r="E65" s="47" t="s">
        <v>45</v>
      </c>
      <c r="F65" s="101">
        <v>10.75</v>
      </c>
      <c r="G65" s="101">
        <v>2468.0100000000002</v>
      </c>
      <c r="H65" s="39">
        <f t="shared" si="1"/>
        <v>26531.107500000002</v>
      </c>
      <c r="I65" s="121">
        <v>2970</v>
      </c>
      <c r="J65" s="39">
        <f t="shared" si="4"/>
        <v>31927.5</v>
      </c>
      <c r="K65" s="4"/>
    </row>
    <row r="66" spans="1:11" s="5" customFormat="1" ht="15.75" x14ac:dyDescent="0.25">
      <c r="A66" s="48"/>
      <c r="B66" s="47"/>
      <c r="C66" s="47"/>
      <c r="D66" s="45"/>
      <c r="E66" s="48"/>
      <c r="F66" s="102"/>
      <c r="G66" s="102"/>
      <c r="H66" s="39"/>
      <c r="I66" s="120"/>
      <c r="J66" s="93"/>
      <c r="K66" s="4"/>
    </row>
    <row r="67" spans="1:11" s="5" customFormat="1" ht="15.75" x14ac:dyDescent="0.25">
      <c r="A67" s="74" t="s">
        <v>57</v>
      </c>
      <c r="B67" s="79"/>
      <c r="C67" s="79"/>
      <c r="D67" s="75" t="s">
        <v>51</v>
      </c>
      <c r="E67" s="74"/>
      <c r="F67" s="107"/>
      <c r="G67" s="107"/>
      <c r="H67" s="94"/>
      <c r="I67" s="94"/>
      <c r="J67" s="116">
        <f>SUM(J68+J75+J91+J99)</f>
        <v>210918.0441</v>
      </c>
      <c r="K67" s="4"/>
    </row>
    <row r="68" spans="1:11" s="5" customFormat="1" ht="15.75" x14ac:dyDescent="0.25">
      <c r="A68" s="48" t="s">
        <v>58</v>
      </c>
      <c r="B68" s="47"/>
      <c r="C68" s="47"/>
      <c r="D68" s="45" t="s">
        <v>148</v>
      </c>
      <c r="E68" s="47"/>
      <c r="F68" s="101"/>
      <c r="G68" s="101"/>
      <c r="H68" s="39"/>
      <c r="I68" s="39"/>
      <c r="J68" s="93">
        <f>SUM(J69:J74)</f>
        <v>111486.5</v>
      </c>
      <c r="K68" s="4"/>
    </row>
    <row r="69" spans="1:11" s="5" customFormat="1" ht="30" x14ac:dyDescent="0.2">
      <c r="A69" s="47" t="s">
        <v>152</v>
      </c>
      <c r="B69" s="47" t="s">
        <v>67</v>
      </c>
      <c r="C69" s="88">
        <v>39323</v>
      </c>
      <c r="D69" s="58" t="s">
        <v>46</v>
      </c>
      <c r="E69" s="47" t="s">
        <v>44</v>
      </c>
      <c r="F69" s="101">
        <v>500</v>
      </c>
      <c r="G69" s="101">
        <v>22.87</v>
      </c>
      <c r="H69" s="39">
        <f t="shared" si="1"/>
        <v>11435</v>
      </c>
      <c r="I69" s="121">
        <v>27.52</v>
      </c>
      <c r="J69" s="39">
        <f t="shared" ref="J69:J105" si="5">F69*I69</f>
        <v>13760</v>
      </c>
      <c r="K69" s="4"/>
    </row>
    <row r="70" spans="1:11" s="5" customFormat="1" ht="15" x14ac:dyDescent="0.2">
      <c r="A70" s="47" t="s">
        <v>153</v>
      </c>
      <c r="B70" s="47" t="s">
        <v>67</v>
      </c>
      <c r="C70" s="47">
        <v>4722</v>
      </c>
      <c r="D70" s="26" t="s">
        <v>149</v>
      </c>
      <c r="E70" s="47" t="s">
        <v>45</v>
      </c>
      <c r="F70" s="101">
        <v>100</v>
      </c>
      <c r="G70" s="101">
        <v>119.89</v>
      </c>
      <c r="H70" s="39">
        <f t="shared" si="1"/>
        <v>11989</v>
      </c>
      <c r="I70" s="121">
        <v>144.28</v>
      </c>
      <c r="J70" s="39">
        <f t="shared" si="5"/>
        <v>14428</v>
      </c>
      <c r="K70" s="4"/>
    </row>
    <row r="71" spans="1:11" s="5" customFormat="1" ht="15" x14ac:dyDescent="0.2">
      <c r="A71" s="47" t="s">
        <v>154</v>
      </c>
      <c r="B71" s="47" t="s">
        <v>67</v>
      </c>
      <c r="C71" s="47">
        <v>4718</v>
      </c>
      <c r="D71" s="26" t="s">
        <v>150</v>
      </c>
      <c r="E71" s="47" t="s">
        <v>45</v>
      </c>
      <c r="F71" s="101">
        <v>50</v>
      </c>
      <c r="G71" s="101">
        <v>127.59</v>
      </c>
      <c r="H71" s="39">
        <f t="shared" si="1"/>
        <v>6379.5</v>
      </c>
      <c r="I71" s="121">
        <v>153.54</v>
      </c>
      <c r="J71" s="39">
        <f t="shared" si="5"/>
        <v>7677</v>
      </c>
      <c r="K71" s="4"/>
    </row>
    <row r="72" spans="1:11" s="5" customFormat="1" ht="30" x14ac:dyDescent="0.2">
      <c r="A72" s="47" t="s">
        <v>155</v>
      </c>
      <c r="B72" s="47" t="s">
        <v>67</v>
      </c>
      <c r="C72" s="47">
        <v>102705</v>
      </c>
      <c r="D72" s="118" t="s">
        <v>151</v>
      </c>
      <c r="E72" s="47" t="s">
        <v>42</v>
      </c>
      <c r="F72" s="101">
        <v>125</v>
      </c>
      <c r="G72" s="101">
        <v>60.78</v>
      </c>
      <c r="H72" s="39">
        <f t="shared" si="1"/>
        <v>7597.5</v>
      </c>
      <c r="I72" s="121">
        <v>73.14</v>
      </c>
      <c r="J72" s="39">
        <f t="shared" si="5"/>
        <v>9142.5</v>
      </c>
      <c r="K72" s="4"/>
    </row>
    <row r="73" spans="1:11" s="5" customFormat="1" ht="15" x14ac:dyDescent="0.2">
      <c r="A73" s="47" t="s">
        <v>156</v>
      </c>
      <c r="B73" s="47"/>
      <c r="C73" s="47" t="s">
        <v>41</v>
      </c>
      <c r="D73" s="50" t="s">
        <v>157</v>
      </c>
      <c r="E73" s="47" t="s">
        <v>45</v>
      </c>
      <c r="F73" s="101">
        <v>150</v>
      </c>
      <c r="G73" s="101">
        <v>195</v>
      </c>
      <c r="H73" s="39">
        <f t="shared" si="1"/>
        <v>29250</v>
      </c>
      <c r="I73" s="121">
        <v>234.66</v>
      </c>
      <c r="J73" s="39">
        <f t="shared" si="5"/>
        <v>35199</v>
      </c>
      <c r="K73" s="4"/>
    </row>
    <row r="74" spans="1:11" s="5" customFormat="1" ht="30" x14ac:dyDescent="0.2">
      <c r="A74" s="47" t="s">
        <v>250</v>
      </c>
      <c r="B74" s="47" t="s">
        <v>49</v>
      </c>
      <c r="C74" s="47" t="s">
        <v>252</v>
      </c>
      <c r="D74" s="57" t="s">
        <v>251</v>
      </c>
      <c r="E74" s="47" t="s">
        <v>44</v>
      </c>
      <c r="F74" s="101">
        <v>500</v>
      </c>
      <c r="G74" s="101">
        <v>51.99</v>
      </c>
      <c r="H74" s="39">
        <f t="shared" si="1"/>
        <v>25995</v>
      </c>
      <c r="I74" s="121">
        <v>62.56</v>
      </c>
      <c r="J74" s="39">
        <f t="shared" si="5"/>
        <v>31280</v>
      </c>
      <c r="K74" s="4"/>
    </row>
    <row r="75" spans="1:11" s="5" customFormat="1" ht="15.75" x14ac:dyDescent="0.25">
      <c r="A75" s="48" t="s">
        <v>59</v>
      </c>
      <c r="B75" s="47"/>
      <c r="C75" s="47"/>
      <c r="D75" s="95" t="s">
        <v>158</v>
      </c>
      <c r="E75" s="48"/>
      <c r="F75" s="102"/>
      <c r="G75" s="102"/>
      <c r="H75" s="39"/>
      <c r="I75" s="120"/>
      <c r="J75" s="93">
        <f>SUM(J76:J90)</f>
        <v>45401.184099999999</v>
      </c>
      <c r="K75" s="4"/>
    </row>
    <row r="76" spans="1:11" s="5" customFormat="1" ht="30" x14ac:dyDescent="0.2">
      <c r="A76" s="47" t="s">
        <v>161</v>
      </c>
      <c r="B76" s="47" t="s">
        <v>49</v>
      </c>
      <c r="C76" s="65" t="s">
        <v>162</v>
      </c>
      <c r="D76" s="57" t="s">
        <v>160</v>
      </c>
      <c r="E76" s="47" t="s">
        <v>44</v>
      </c>
      <c r="F76" s="101">
        <v>4.83</v>
      </c>
      <c r="G76" s="101">
        <v>181.97</v>
      </c>
      <c r="H76" s="39">
        <f t="shared" si="1"/>
        <v>878.91510000000005</v>
      </c>
      <c r="I76" s="121">
        <v>218.98</v>
      </c>
      <c r="J76" s="39">
        <f t="shared" si="5"/>
        <v>1057.6733999999999</v>
      </c>
      <c r="K76" s="4"/>
    </row>
    <row r="77" spans="1:11" s="5" customFormat="1" ht="30" x14ac:dyDescent="0.2">
      <c r="A77" s="47" t="s">
        <v>182</v>
      </c>
      <c r="B77" s="47" t="s">
        <v>67</v>
      </c>
      <c r="C77" s="64">
        <v>97109</v>
      </c>
      <c r="D77" s="58" t="s">
        <v>163</v>
      </c>
      <c r="E77" s="47" t="s">
        <v>45</v>
      </c>
      <c r="F77" s="101">
        <v>7.49</v>
      </c>
      <c r="G77" s="101">
        <v>249.7</v>
      </c>
      <c r="H77" s="39">
        <f t="shared" si="1"/>
        <v>1870.2529999999999</v>
      </c>
      <c r="I77" s="121">
        <v>300.49</v>
      </c>
      <c r="J77" s="39">
        <f t="shared" si="5"/>
        <v>2250.6701000000003</v>
      </c>
      <c r="K77" s="4"/>
    </row>
    <row r="78" spans="1:11" s="5" customFormat="1" ht="30" x14ac:dyDescent="0.2">
      <c r="A78" s="47" t="s">
        <v>183</v>
      </c>
      <c r="B78" s="47" t="s">
        <v>67</v>
      </c>
      <c r="C78" s="64">
        <v>97628</v>
      </c>
      <c r="D78" s="58" t="s">
        <v>170</v>
      </c>
      <c r="E78" s="47" t="s">
        <v>45</v>
      </c>
      <c r="F78" s="101">
        <v>1</v>
      </c>
      <c r="G78" s="101">
        <v>284.36</v>
      </c>
      <c r="H78" s="39">
        <f t="shared" si="1"/>
        <v>284.36</v>
      </c>
      <c r="I78" s="121">
        <v>342.2</v>
      </c>
      <c r="J78" s="39">
        <f t="shared" si="5"/>
        <v>342.2</v>
      </c>
      <c r="K78" s="4"/>
    </row>
    <row r="79" spans="1:11" s="5" customFormat="1" ht="60" x14ac:dyDescent="0.2">
      <c r="A79" s="47" t="s">
        <v>184</v>
      </c>
      <c r="B79" s="11" t="s">
        <v>67</v>
      </c>
      <c r="C79" s="38" t="s">
        <v>177</v>
      </c>
      <c r="D79" s="28" t="s">
        <v>178</v>
      </c>
      <c r="E79" s="29" t="s">
        <v>45</v>
      </c>
      <c r="F79" s="30">
        <v>0.78</v>
      </c>
      <c r="G79" s="97">
        <v>11.03</v>
      </c>
      <c r="H79" s="39">
        <f t="shared" si="1"/>
        <v>8.6034000000000006</v>
      </c>
      <c r="I79" s="121">
        <v>13.27</v>
      </c>
      <c r="J79" s="39">
        <f t="shared" si="5"/>
        <v>10.3506</v>
      </c>
      <c r="K79" s="4"/>
    </row>
    <row r="80" spans="1:11" s="5" customFormat="1" ht="15" x14ac:dyDescent="0.2">
      <c r="A80" s="47" t="s">
        <v>185</v>
      </c>
      <c r="B80" s="11" t="s">
        <v>67</v>
      </c>
      <c r="C80" s="36">
        <v>95577</v>
      </c>
      <c r="D80" s="28" t="s">
        <v>181</v>
      </c>
      <c r="E80" s="29" t="s">
        <v>52</v>
      </c>
      <c r="F80" s="30">
        <v>96</v>
      </c>
      <c r="G80" s="108">
        <v>10.29</v>
      </c>
      <c r="H80" s="39">
        <f t="shared" si="1"/>
        <v>987.83999999999992</v>
      </c>
      <c r="I80" s="121">
        <v>12.38</v>
      </c>
      <c r="J80" s="39">
        <f t="shared" si="5"/>
        <v>1188.48</v>
      </c>
      <c r="K80" s="4"/>
    </row>
    <row r="81" spans="1:12" s="5" customFormat="1" ht="15" x14ac:dyDescent="0.2">
      <c r="A81" s="47" t="s">
        <v>186</v>
      </c>
      <c r="B81" s="11" t="s">
        <v>49</v>
      </c>
      <c r="C81" s="20" t="s">
        <v>179</v>
      </c>
      <c r="D81" s="52" t="s">
        <v>180</v>
      </c>
      <c r="E81" s="18" t="s">
        <v>45</v>
      </c>
      <c r="F81" s="109">
        <v>0.78</v>
      </c>
      <c r="G81" s="108">
        <v>628.84</v>
      </c>
      <c r="H81" s="39">
        <f t="shared" si="1"/>
        <v>490.49520000000007</v>
      </c>
      <c r="I81" s="121">
        <v>756.75</v>
      </c>
      <c r="J81" s="39">
        <f t="shared" si="5"/>
        <v>590.26499999999999</v>
      </c>
      <c r="K81" s="4"/>
    </row>
    <row r="82" spans="1:12" s="5" customFormat="1" ht="60" x14ac:dyDescent="0.2">
      <c r="A82" s="47" t="s">
        <v>187</v>
      </c>
      <c r="B82" s="47" t="s">
        <v>67</v>
      </c>
      <c r="C82" s="47">
        <v>10232</v>
      </c>
      <c r="D82" s="58" t="s">
        <v>189</v>
      </c>
      <c r="E82" s="47" t="s">
        <v>44</v>
      </c>
      <c r="F82" s="101">
        <v>75</v>
      </c>
      <c r="G82" s="101">
        <v>188.74</v>
      </c>
      <c r="H82" s="39">
        <f t="shared" si="1"/>
        <v>14155.5</v>
      </c>
      <c r="I82" s="121">
        <v>227.13</v>
      </c>
      <c r="J82" s="39">
        <f t="shared" si="5"/>
        <v>17034.75</v>
      </c>
      <c r="K82" s="4"/>
    </row>
    <row r="83" spans="1:12" s="5" customFormat="1" ht="30" x14ac:dyDescent="0.2">
      <c r="A83" s="47" t="s">
        <v>188</v>
      </c>
      <c r="B83" s="47" t="s">
        <v>67</v>
      </c>
      <c r="C83" s="47">
        <v>89480</v>
      </c>
      <c r="D83" s="58" t="s">
        <v>190</v>
      </c>
      <c r="E83" s="47" t="s">
        <v>44</v>
      </c>
      <c r="F83" s="101">
        <v>15</v>
      </c>
      <c r="G83" s="101">
        <v>170.89</v>
      </c>
      <c r="H83" s="39">
        <f t="shared" si="1"/>
        <v>2563.35</v>
      </c>
      <c r="I83" s="121">
        <v>205.65</v>
      </c>
      <c r="J83" s="39">
        <f t="shared" si="5"/>
        <v>3084.75</v>
      </c>
      <c r="K83" s="4"/>
    </row>
    <row r="84" spans="1:12" s="5" customFormat="1" ht="45" x14ac:dyDescent="0.2">
      <c r="A84" s="47" t="s">
        <v>197</v>
      </c>
      <c r="B84" s="35" t="s">
        <v>63</v>
      </c>
      <c r="C84" s="20" t="s">
        <v>191</v>
      </c>
      <c r="D84" s="53" t="s">
        <v>192</v>
      </c>
      <c r="E84" s="54" t="s">
        <v>44</v>
      </c>
      <c r="F84" s="110">
        <v>35</v>
      </c>
      <c r="G84" s="110">
        <v>16.97</v>
      </c>
      <c r="H84" s="39">
        <f t="shared" si="1"/>
        <v>593.94999999999993</v>
      </c>
      <c r="I84" s="121">
        <v>20.420000000000002</v>
      </c>
      <c r="J84" s="39">
        <f t="shared" si="5"/>
        <v>714.7</v>
      </c>
      <c r="K84" s="4"/>
    </row>
    <row r="85" spans="1:12" s="5" customFormat="1" ht="30" x14ac:dyDescent="0.2">
      <c r="A85" s="47" t="s">
        <v>198</v>
      </c>
      <c r="B85" s="35" t="s">
        <v>63</v>
      </c>
      <c r="C85" s="20" t="s">
        <v>193</v>
      </c>
      <c r="D85" s="53" t="s">
        <v>194</v>
      </c>
      <c r="E85" s="54" t="s">
        <v>47</v>
      </c>
      <c r="F85" s="110">
        <v>35</v>
      </c>
      <c r="G85" s="110">
        <v>37.08</v>
      </c>
      <c r="H85" s="39">
        <f t="shared" si="1"/>
        <v>1297.8</v>
      </c>
      <c r="I85" s="121">
        <v>44.62</v>
      </c>
      <c r="J85" s="39">
        <f t="shared" si="5"/>
        <v>1561.6999999999998</v>
      </c>
      <c r="K85" s="4"/>
    </row>
    <row r="86" spans="1:12" s="5" customFormat="1" ht="30" x14ac:dyDescent="0.2">
      <c r="A86" s="47" t="s">
        <v>199</v>
      </c>
      <c r="B86" s="35" t="s">
        <v>63</v>
      </c>
      <c r="C86" s="20" t="s">
        <v>195</v>
      </c>
      <c r="D86" s="53" t="s">
        <v>196</v>
      </c>
      <c r="E86" s="54" t="s">
        <v>47</v>
      </c>
      <c r="F86" s="110">
        <v>35</v>
      </c>
      <c r="G86" s="110">
        <v>39.18</v>
      </c>
      <c r="H86" s="39">
        <f t="shared" si="1"/>
        <v>1371.3</v>
      </c>
      <c r="I86" s="121">
        <v>47.15</v>
      </c>
      <c r="J86" s="39">
        <f t="shared" si="5"/>
        <v>1650.25</v>
      </c>
      <c r="K86" s="4"/>
    </row>
    <row r="87" spans="1:12" s="5" customFormat="1" ht="30" x14ac:dyDescent="0.2">
      <c r="A87" s="47" t="s">
        <v>219</v>
      </c>
      <c r="B87" s="35" t="s">
        <v>63</v>
      </c>
      <c r="C87" s="47" t="s">
        <v>201</v>
      </c>
      <c r="D87" s="23" t="s">
        <v>200</v>
      </c>
      <c r="E87" s="18" t="s">
        <v>44</v>
      </c>
      <c r="F87" s="96">
        <v>217</v>
      </c>
      <c r="G87" s="96">
        <v>7.87</v>
      </c>
      <c r="H87" s="39">
        <f t="shared" si="1"/>
        <v>1707.79</v>
      </c>
      <c r="I87" s="121">
        <v>9.4700000000000006</v>
      </c>
      <c r="J87" s="39">
        <f t="shared" si="5"/>
        <v>2054.9900000000002</v>
      </c>
      <c r="K87" s="55"/>
    </row>
    <row r="88" spans="1:12" s="5" customFormat="1" ht="15" x14ac:dyDescent="0.2">
      <c r="A88" s="47" t="s">
        <v>220</v>
      </c>
      <c r="B88" s="11" t="s">
        <v>67</v>
      </c>
      <c r="C88" s="33">
        <v>104624</v>
      </c>
      <c r="D88" s="34" t="s">
        <v>69</v>
      </c>
      <c r="E88" s="29" t="s">
        <v>44</v>
      </c>
      <c r="F88" s="30">
        <v>217</v>
      </c>
      <c r="G88" s="97">
        <v>11.3</v>
      </c>
      <c r="H88" s="39">
        <f t="shared" si="1"/>
        <v>2452.1000000000004</v>
      </c>
      <c r="I88" s="121">
        <v>13.6</v>
      </c>
      <c r="J88" s="39">
        <v>2951.16</v>
      </c>
      <c r="K88" s="56"/>
      <c r="L88" s="4"/>
    </row>
    <row r="89" spans="1:12" s="5" customFormat="1" ht="45" x14ac:dyDescent="0.2">
      <c r="A89" s="47" t="s">
        <v>246</v>
      </c>
      <c r="B89" s="11" t="s">
        <v>63</v>
      </c>
      <c r="C89" s="33" t="s">
        <v>244</v>
      </c>
      <c r="D89" s="118" t="s">
        <v>245</v>
      </c>
      <c r="E89" s="29" t="s">
        <v>44</v>
      </c>
      <c r="F89" s="30">
        <v>10.5</v>
      </c>
      <c r="G89" s="97">
        <v>602.11</v>
      </c>
      <c r="H89" s="39">
        <f t="shared" si="1"/>
        <v>6322.1549999999997</v>
      </c>
      <c r="I89" s="121">
        <v>724.58</v>
      </c>
      <c r="J89" s="39">
        <f t="shared" si="5"/>
        <v>7608.09</v>
      </c>
      <c r="K89" s="56"/>
      <c r="L89" s="4"/>
    </row>
    <row r="90" spans="1:12" s="5" customFormat="1" ht="30" x14ac:dyDescent="0.2">
      <c r="A90" s="47" t="s">
        <v>247</v>
      </c>
      <c r="B90" s="11" t="s">
        <v>49</v>
      </c>
      <c r="C90" s="65" t="s">
        <v>87</v>
      </c>
      <c r="D90" s="57" t="s">
        <v>86</v>
      </c>
      <c r="E90" s="88" t="s">
        <v>85</v>
      </c>
      <c r="F90" s="30">
        <v>85.5</v>
      </c>
      <c r="G90" s="97">
        <v>32.08</v>
      </c>
      <c r="H90" s="39">
        <f t="shared" si="1"/>
        <v>2742.8399999999997</v>
      </c>
      <c r="I90" s="121">
        <v>38.61</v>
      </c>
      <c r="J90" s="39">
        <f t="shared" si="5"/>
        <v>3301.1549999999997</v>
      </c>
      <c r="K90" s="56"/>
      <c r="L90" s="4"/>
    </row>
    <row r="91" spans="1:12" s="5" customFormat="1" ht="15.75" x14ac:dyDescent="0.25">
      <c r="A91" s="48" t="s">
        <v>202</v>
      </c>
      <c r="B91" s="47"/>
      <c r="C91" s="47"/>
      <c r="D91" s="45" t="s">
        <v>61</v>
      </c>
      <c r="E91" s="48"/>
      <c r="F91" s="102"/>
      <c r="G91" s="102"/>
      <c r="H91" s="39"/>
      <c r="I91" s="39"/>
      <c r="J91" s="93">
        <f>SUM(J92:J98)</f>
        <v>26045.269999999997</v>
      </c>
      <c r="K91" s="56"/>
      <c r="L91" s="4"/>
    </row>
    <row r="92" spans="1:12" s="5" customFormat="1" ht="30" x14ac:dyDescent="0.2">
      <c r="A92" s="47" t="s">
        <v>221</v>
      </c>
      <c r="B92" s="47" t="s">
        <v>49</v>
      </c>
      <c r="C92" s="47" t="s">
        <v>203</v>
      </c>
      <c r="D92" s="57" t="s">
        <v>204</v>
      </c>
      <c r="E92" s="72" t="s">
        <v>1</v>
      </c>
      <c r="F92" s="101">
        <v>8</v>
      </c>
      <c r="G92" s="101">
        <v>1230.02</v>
      </c>
      <c r="H92" s="39">
        <f t="shared" si="1"/>
        <v>9840.16</v>
      </c>
      <c r="I92" s="121">
        <v>1480.21</v>
      </c>
      <c r="J92" s="39">
        <f t="shared" si="5"/>
        <v>11841.68</v>
      </c>
      <c r="K92" s="56"/>
      <c r="L92" s="4"/>
    </row>
    <row r="93" spans="1:12" s="5" customFormat="1" ht="15" x14ac:dyDescent="0.2">
      <c r="A93" s="47" t="s">
        <v>222</v>
      </c>
      <c r="B93" s="47"/>
      <c r="C93" s="47" t="s">
        <v>41</v>
      </c>
      <c r="D93" s="50" t="s">
        <v>215</v>
      </c>
      <c r="E93" s="47" t="s">
        <v>1</v>
      </c>
      <c r="F93" s="101">
        <v>8</v>
      </c>
      <c r="G93" s="101">
        <v>604.32000000000005</v>
      </c>
      <c r="H93" s="39">
        <f t="shared" si="1"/>
        <v>4834.5600000000004</v>
      </c>
      <c r="I93" s="121">
        <v>727.24</v>
      </c>
      <c r="J93" s="39">
        <f t="shared" si="5"/>
        <v>5817.92</v>
      </c>
      <c r="K93" s="55"/>
    </row>
    <row r="94" spans="1:12" s="5" customFormat="1" ht="30" x14ac:dyDescent="0.2">
      <c r="A94" s="47" t="s">
        <v>223</v>
      </c>
      <c r="B94" s="35" t="s">
        <v>67</v>
      </c>
      <c r="C94" s="21">
        <v>91927</v>
      </c>
      <c r="D94" s="67" t="s">
        <v>205</v>
      </c>
      <c r="E94" s="68" t="s">
        <v>42</v>
      </c>
      <c r="F94" s="110">
        <v>555</v>
      </c>
      <c r="G94" s="110">
        <v>4.88</v>
      </c>
      <c r="H94" s="39">
        <f t="shared" si="1"/>
        <v>2708.4</v>
      </c>
      <c r="I94" s="121">
        <v>5.87</v>
      </c>
      <c r="J94" s="39">
        <f t="shared" si="5"/>
        <v>3257.85</v>
      </c>
      <c r="K94" s="4"/>
    </row>
    <row r="95" spans="1:12" s="5" customFormat="1" ht="30" x14ac:dyDescent="0.2">
      <c r="A95" s="47" t="s">
        <v>224</v>
      </c>
      <c r="B95" s="47" t="s">
        <v>67</v>
      </c>
      <c r="C95" s="47">
        <v>97668</v>
      </c>
      <c r="D95" s="58" t="s">
        <v>206</v>
      </c>
      <c r="E95" s="47" t="s">
        <v>42</v>
      </c>
      <c r="F95" s="101">
        <v>200</v>
      </c>
      <c r="G95" s="101">
        <v>11.19</v>
      </c>
      <c r="H95" s="39">
        <f t="shared" si="1"/>
        <v>2238</v>
      </c>
      <c r="I95" s="121">
        <v>13.47</v>
      </c>
      <c r="J95" s="39">
        <f t="shared" si="5"/>
        <v>2694</v>
      </c>
      <c r="K95" s="4"/>
    </row>
    <row r="96" spans="1:12" s="5" customFormat="1" ht="30" x14ac:dyDescent="0.2">
      <c r="A96" s="47" t="s">
        <v>225</v>
      </c>
      <c r="B96" s="47" t="s">
        <v>67</v>
      </c>
      <c r="C96" s="47">
        <v>101876</v>
      </c>
      <c r="D96" s="58" t="s">
        <v>207</v>
      </c>
      <c r="E96" s="47" t="s">
        <v>1</v>
      </c>
      <c r="F96" s="101">
        <v>1</v>
      </c>
      <c r="G96" s="101">
        <v>119.06</v>
      </c>
      <c r="H96" s="39">
        <f t="shared" si="1"/>
        <v>119.06</v>
      </c>
      <c r="I96" s="121">
        <v>143.28</v>
      </c>
      <c r="J96" s="39">
        <f t="shared" si="5"/>
        <v>143.28</v>
      </c>
      <c r="K96" s="4"/>
    </row>
    <row r="97" spans="1:11" s="5" customFormat="1" ht="30" x14ac:dyDescent="0.2">
      <c r="A97" s="47" t="s">
        <v>226</v>
      </c>
      <c r="B97" s="47" t="s">
        <v>67</v>
      </c>
      <c r="C97" s="88">
        <v>43102</v>
      </c>
      <c r="D97" s="58" t="s">
        <v>208</v>
      </c>
      <c r="E97" s="47" t="s">
        <v>1</v>
      </c>
      <c r="F97" s="101">
        <v>10</v>
      </c>
      <c r="G97" s="101">
        <v>158.96</v>
      </c>
      <c r="H97" s="39">
        <f t="shared" si="1"/>
        <v>1589.6000000000001</v>
      </c>
      <c r="I97" s="121">
        <v>191.29</v>
      </c>
      <c r="J97" s="39">
        <f t="shared" si="5"/>
        <v>1912.8999999999999</v>
      </c>
      <c r="K97" s="4"/>
    </row>
    <row r="98" spans="1:11" s="5" customFormat="1" ht="30" x14ac:dyDescent="0.2">
      <c r="A98" s="47" t="s">
        <v>227</v>
      </c>
      <c r="B98" s="47" t="s">
        <v>67</v>
      </c>
      <c r="C98" s="47">
        <v>93664</v>
      </c>
      <c r="D98" s="58" t="s">
        <v>209</v>
      </c>
      <c r="E98" s="47" t="s">
        <v>1</v>
      </c>
      <c r="F98" s="101">
        <v>4</v>
      </c>
      <c r="G98" s="101">
        <v>78.45</v>
      </c>
      <c r="H98" s="39">
        <f t="shared" si="1"/>
        <v>313.8</v>
      </c>
      <c r="I98" s="121">
        <v>94.41</v>
      </c>
      <c r="J98" s="39">
        <f t="shared" si="5"/>
        <v>377.64</v>
      </c>
      <c r="K98" s="4"/>
    </row>
    <row r="99" spans="1:11" s="5" customFormat="1" ht="15.75" x14ac:dyDescent="0.25">
      <c r="A99" s="70" t="s">
        <v>229</v>
      </c>
      <c r="B99" s="11"/>
      <c r="C99" s="20"/>
      <c r="D99" s="45" t="s">
        <v>60</v>
      </c>
      <c r="E99" s="18"/>
      <c r="F99" s="109"/>
      <c r="G99" s="108"/>
      <c r="H99" s="39"/>
      <c r="I99" s="39"/>
      <c r="J99" s="93">
        <f>SUM(J100:J105)</f>
        <v>27985.09</v>
      </c>
      <c r="K99" s="4"/>
    </row>
    <row r="100" spans="1:11" s="5" customFormat="1" ht="15" x14ac:dyDescent="0.2">
      <c r="A100" s="11" t="s">
        <v>230</v>
      </c>
      <c r="B100" s="11"/>
      <c r="C100" s="20" t="s">
        <v>41</v>
      </c>
      <c r="D100" s="119" t="s">
        <v>210</v>
      </c>
      <c r="E100" s="18" t="s">
        <v>1</v>
      </c>
      <c r="F100" s="109">
        <v>3</v>
      </c>
      <c r="G100" s="108">
        <v>3190</v>
      </c>
      <c r="H100" s="39">
        <f>G100*F100</f>
        <v>9570</v>
      </c>
      <c r="I100" s="121">
        <v>3838.85</v>
      </c>
      <c r="J100" s="39">
        <f t="shared" si="5"/>
        <v>11516.55</v>
      </c>
      <c r="K100" s="4"/>
    </row>
    <row r="101" spans="1:11" s="5" customFormat="1" ht="15" x14ac:dyDescent="0.2">
      <c r="A101" s="11" t="s">
        <v>231</v>
      </c>
      <c r="B101" s="11"/>
      <c r="C101" s="20" t="s">
        <v>41</v>
      </c>
      <c r="D101" s="119" t="s">
        <v>211</v>
      </c>
      <c r="E101" s="18" t="s">
        <v>1</v>
      </c>
      <c r="F101" s="96">
        <v>2</v>
      </c>
      <c r="G101" s="96">
        <v>990</v>
      </c>
      <c r="H101" s="39">
        <f>G101*F101</f>
        <v>1980</v>
      </c>
      <c r="I101" s="121">
        <v>1191.3699999999999</v>
      </c>
      <c r="J101" s="39">
        <f t="shared" si="5"/>
        <v>2382.7399999999998</v>
      </c>
      <c r="K101" s="4"/>
    </row>
    <row r="102" spans="1:11" s="5" customFormat="1" ht="15" x14ac:dyDescent="0.2">
      <c r="A102" s="11" t="s">
        <v>232</v>
      </c>
      <c r="B102" s="11"/>
      <c r="C102" s="20" t="s">
        <v>41</v>
      </c>
      <c r="D102" s="119" t="s">
        <v>212</v>
      </c>
      <c r="E102" s="18" t="s">
        <v>1</v>
      </c>
      <c r="F102" s="96">
        <v>2</v>
      </c>
      <c r="G102" s="111">
        <v>1200</v>
      </c>
      <c r="H102" s="39">
        <f t="shared" ref="H102:H108" si="6">G102*F102</f>
        <v>2400</v>
      </c>
      <c r="I102" s="121">
        <v>1444.08</v>
      </c>
      <c r="J102" s="39">
        <f t="shared" si="5"/>
        <v>2888.16</v>
      </c>
      <c r="K102" s="4"/>
    </row>
    <row r="103" spans="1:11" s="5" customFormat="1" ht="15" x14ac:dyDescent="0.2">
      <c r="A103" s="11" t="s">
        <v>233</v>
      </c>
      <c r="B103" s="11"/>
      <c r="C103" s="20" t="s">
        <v>41</v>
      </c>
      <c r="D103" s="119" t="s">
        <v>213</v>
      </c>
      <c r="E103" s="18" t="s">
        <v>1</v>
      </c>
      <c r="F103" s="109">
        <v>1</v>
      </c>
      <c r="G103" s="108">
        <v>8455</v>
      </c>
      <c r="H103" s="39">
        <f t="shared" si="6"/>
        <v>8455</v>
      </c>
      <c r="I103" s="121">
        <v>10174.75</v>
      </c>
      <c r="J103" s="39">
        <f t="shared" si="5"/>
        <v>10174.75</v>
      </c>
    </row>
    <row r="104" spans="1:11" s="5" customFormat="1" ht="15" x14ac:dyDescent="0.2">
      <c r="A104" s="11" t="s">
        <v>234</v>
      </c>
      <c r="B104" s="11"/>
      <c r="C104" s="20" t="s">
        <v>41</v>
      </c>
      <c r="D104" s="119" t="s">
        <v>238</v>
      </c>
      <c r="E104" s="18" t="s">
        <v>1</v>
      </c>
      <c r="F104" s="96">
        <v>1</v>
      </c>
      <c r="G104" s="108">
        <v>390</v>
      </c>
      <c r="H104" s="39">
        <f t="shared" si="6"/>
        <v>390</v>
      </c>
      <c r="I104" s="121">
        <v>469.33</v>
      </c>
      <c r="J104" s="39">
        <f t="shared" si="5"/>
        <v>469.33</v>
      </c>
    </row>
    <row r="105" spans="1:11" s="5" customFormat="1" ht="15" x14ac:dyDescent="0.2">
      <c r="A105" s="11" t="s">
        <v>235</v>
      </c>
      <c r="B105" s="11"/>
      <c r="C105" s="20" t="s">
        <v>41</v>
      </c>
      <c r="D105" s="119" t="s">
        <v>214</v>
      </c>
      <c r="E105" s="18" t="s">
        <v>1</v>
      </c>
      <c r="F105" s="96">
        <v>1</v>
      </c>
      <c r="G105" s="96">
        <v>460</v>
      </c>
      <c r="H105" s="39">
        <f t="shared" si="6"/>
        <v>460</v>
      </c>
      <c r="I105" s="121">
        <v>553.55999999999995</v>
      </c>
      <c r="J105" s="39">
        <f t="shared" si="5"/>
        <v>553.55999999999995</v>
      </c>
    </row>
    <row r="106" spans="1:11" s="5" customFormat="1" ht="15.75" x14ac:dyDescent="0.2">
      <c r="A106" s="70"/>
      <c r="B106" s="11"/>
      <c r="C106" s="88"/>
      <c r="D106" s="26"/>
      <c r="E106" s="18"/>
      <c r="F106" s="109"/>
      <c r="G106" s="111"/>
      <c r="H106" s="39"/>
      <c r="I106" s="39"/>
      <c r="J106" s="39"/>
    </row>
    <row r="107" spans="1:11" s="5" customFormat="1" ht="15.75" x14ac:dyDescent="0.2">
      <c r="A107" s="80" t="s">
        <v>228</v>
      </c>
      <c r="B107" s="86"/>
      <c r="C107" s="81"/>
      <c r="D107" s="82" t="s">
        <v>218</v>
      </c>
      <c r="E107" s="83"/>
      <c r="F107" s="112"/>
      <c r="G107" s="113"/>
      <c r="H107" s="94"/>
      <c r="I107" s="94"/>
      <c r="J107" s="94">
        <f>J108</f>
        <v>3445.6776</v>
      </c>
    </row>
    <row r="108" spans="1:11" s="5" customFormat="1" ht="15.75" x14ac:dyDescent="0.2">
      <c r="A108" s="70" t="s">
        <v>236</v>
      </c>
      <c r="B108" s="35" t="s">
        <v>63</v>
      </c>
      <c r="C108" s="20" t="s">
        <v>216</v>
      </c>
      <c r="D108" s="53" t="s">
        <v>217</v>
      </c>
      <c r="E108" s="54" t="s">
        <v>47</v>
      </c>
      <c r="F108" s="110">
        <v>343.88</v>
      </c>
      <c r="G108" s="110">
        <v>8.33</v>
      </c>
      <c r="H108" s="39">
        <f t="shared" si="6"/>
        <v>2864.5203999999999</v>
      </c>
      <c r="I108" s="121">
        <v>10.02</v>
      </c>
      <c r="J108" s="39">
        <f t="shared" ref="J108" si="7">F108*I108</f>
        <v>3445.6776</v>
      </c>
    </row>
    <row r="109" spans="1:11" s="5" customFormat="1" ht="15.75" x14ac:dyDescent="0.2">
      <c r="A109" s="70"/>
      <c r="B109" s="70"/>
      <c r="C109" s="88"/>
      <c r="D109" s="66"/>
      <c r="E109" s="18"/>
      <c r="F109" s="109"/>
      <c r="G109" s="114"/>
      <c r="H109" s="19"/>
      <c r="I109" s="19"/>
      <c r="J109" s="19"/>
    </row>
    <row r="110" spans="1:11" ht="15.75" x14ac:dyDescent="0.2">
      <c r="A110" s="70" t="s">
        <v>2</v>
      </c>
      <c r="B110" s="70"/>
      <c r="C110" s="70" t="s">
        <v>3</v>
      </c>
      <c r="D110" s="70" t="s">
        <v>3</v>
      </c>
      <c r="E110" s="70"/>
      <c r="F110" s="115"/>
      <c r="G110" s="116" t="s">
        <v>33</v>
      </c>
      <c r="H110" s="116">
        <f>SUM(H16:H109)</f>
        <v>426334.72269999998</v>
      </c>
      <c r="I110" s="116" t="s">
        <v>34</v>
      </c>
      <c r="J110" s="117">
        <f>SUM(J107+J67+J58+J20+J16)</f>
        <v>512336.34834600001</v>
      </c>
      <c r="K110" s="17"/>
    </row>
    <row r="111" spans="1:11" ht="15.75" x14ac:dyDescent="0.25">
      <c r="A111" s="123" t="s">
        <v>30</v>
      </c>
      <c r="B111" s="123"/>
      <c r="C111" s="123"/>
      <c r="D111" s="123"/>
      <c r="E111" s="123"/>
      <c r="F111" s="123"/>
      <c r="G111" s="123"/>
      <c r="H111" s="123"/>
      <c r="I111" s="123"/>
      <c r="J111" s="123"/>
    </row>
    <row r="112" spans="1:11" x14ac:dyDescent="0.2">
      <c r="A112" s="124" t="s">
        <v>25</v>
      </c>
      <c r="B112" s="124"/>
      <c r="C112" s="124"/>
      <c r="D112" s="12" t="s">
        <v>43</v>
      </c>
      <c r="F112" s="6"/>
      <c r="G112" s="6"/>
      <c r="H112" s="6"/>
      <c r="J112" s="9"/>
    </row>
    <row r="113" spans="1:10" x14ac:dyDescent="0.2">
      <c r="A113" s="124" t="s">
        <v>26</v>
      </c>
      <c r="B113" s="124"/>
      <c r="C113" s="124"/>
      <c r="D113" s="12" t="s">
        <v>27</v>
      </c>
      <c r="F113" s="6"/>
      <c r="G113" s="6"/>
      <c r="H113" s="6"/>
      <c r="J113" s="9"/>
    </row>
    <row r="114" spans="1:10" x14ac:dyDescent="0.2">
      <c r="A114" s="124" t="s">
        <v>1</v>
      </c>
      <c r="B114" s="124"/>
      <c r="C114" s="124"/>
      <c r="D114" s="12" t="s">
        <v>5</v>
      </c>
      <c r="F114" s="6"/>
      <c r="G114" s="6"/>
      <c r="H114" s="6"/>
      <c r="J114" s="9"/>
    </row>
    <row r="115" spans="1:10" x14ac:dyDescent="0.2">
      <c r="A115" s="125" t="s">
        <v>29</v>
      </c>
      <c r="B115" s="125"/>
      <c r="C115" s="125"/>
      <c r="D115" s="13" t="s">
        <v>4</v>
      </c>
      <c r="F115" s="6"/>
      <c r="G115" s="6"/>
      <c r="H115" s="6"/>
    </row>
    <row r="116" spans="1:10" x14ac:dyDescent="0.2">
      <c r="A116" s="127" t="s">
        <v>8</v>
      </c>
      <c r="B116" s="127"/>
      <c r="C116" s="127"/>
      <c r="D116" s="14" t="s">
        <v>9</v>
      </c>
      <c r="E116" s="7"/>
      <c r="F116" s="6"/>
      <c r="G116" s="6"/>
      <c r="H116" s="6"/>
    </row>
    <row r="117" spans="1:10" x14ac:dyDescent="0.2">
      <c r="A117" s="125" t="s">
        <v>37</v>
      </c>
      <c r="B117" s="125"/>
      <c r="C117" s="125"/>
      <c r="D117" s="13" t="s">
        <v>24</v>
      </c>
      <c r="E117" s="7"/>
      <c r="F117" s="6"/>
      <c r="G117" s="10"/>
    </row>
    <row r="118" spans="1:10" x14ac:dyDescent="0.2">
      <c r="A118" s="125" t="s">
        <v>38</v>
      </c>
      <c r="B118" s="125"/>
      <c r="C118" s="125"/>
      <c r="D118" s="13" t="s">
        <v>39</v>
      </c>
      <c r="E118" s="7"/>
      <c r="F118" s="6"/>
      <c r="J118" s="9"/>
    </row>
    <row r="119" spans="1:10" x14ac:dyDescent="0.2">
      <c r="A119" s="125" t="s">
        <v>7</v>
      </c>
      <c r="B119" s="125"/>
      <c r="C119" s="125"/>
      <c r="D119" s="14" t="s">
        <v>10</v>
      </c>
      <c r="E119" s="7"/>
      <c r="F119" s="6"/>
    </row>
    <row r="120" spans="1:10" x14ac:dyDescent="0.2">
      <c r="A120" s="125" t="s">
        <v>31</v>
      </c>
      <c r="B120" s="125"/>
      <c r="C120" s="125"/>
      <c r="D120" s="14" t="s">
        <v>32</v>
      </c>
      <c r="E120" s="7"/>
      <c r="F120" s="6"/>
    </row>
    <row r="121" spans="1:10" x14ac:dyDescent="0.2">
      <c r="A121" s="126" t="s">
        <v>35</v>
      </c>
      <c r="B121" s="126"/>
      <c r="C121" s="126"/>
      <c r="D121" s="15" t="s">
        <v>36</v>
      </c>
      <c r="E121" s="8"/>
      <c r="F121" s="8"/>
      <c r="G121" s="8"/>
      <c r="H121" s="8"/>
      <c r="I121" s="8"/>
      <c r="J121" s="8"/>
    </row>
  </sheetData>
  <mergeCells count="40">
    <mergeCell ref="A6:F6"/>
    <mergeCell ref="G6:H6"/>
    <mergeCell ref="J6:J12"/>
    <mergeCell ref="A7:F7"/>
    <mergeCell ref="G7:H7"/>
    <mergeCell ref="A8:F8"/>
    <mergeCell ref="G8:H8"/>
    <mergeCell ref="A9:F9"/>
    <mergeCell ref="G9:H9"/>
    <mergeCell ref="A10:F11"/>
    <mergeCell ref="G10:H10"/>
    <mergeCell ref="G11:H11"/>
    <mergeCell ref="A12:F12"/>
    <mergeCell ref="G12:H12"/>
    <mergeCell ref="A1:J3"/>
    <mergeCell ref="A4:F5"/>
    <mergeCell ref="G4:I4"/>
    <mergeCell ref="J4:J5"/>
    <mergeCell ref="G5:H5"/>
    <mergeCell ref="A13:A15"/>
    <mergeCell ref="B13:B15"/>
    <mergeCell ref="C13:C15"/>
    <mergeCell ref="D13:D15"/>
    <mergeCell ref="E13:E15"/>
    <mergeCell ref="F13:F15"/>
    <mergeCell ref="G13:H13"/>
    <mergeCell ref="I13:J13"/>
    <mergeCell ref="G14:H14"/>
    <mergeCell ref="I14:J14"/>
    <mergeCell ref="A111:J111"/>
    <mergeCell ref="A113:C113"/>
    <mergeCell ref="A112:C112"/>
    <mergeCell ref="A120:C120"/>
    <mergeCell ref="A121:C121"/>
    <mergeCell ref="A114:C114"/>
    <mergeCell ref="A115:C115"/>
    <mergeCell ref="A116:C116"/>
    <mergeCell ref="A117:C117"/>
    <mergeCell ref="A118:C118"/>
    <mergeCell ref="A119:C119"/>
  </mergeCells>
  <conditionalFormatting sqref="F24:G25">
    <cfRule type="cellIs" dxfId="3" priority="4" stopIfTrue="1" operator="equal">
      <formula>0</formula>
    </cfRule>
  </conditionalFormatting>
  <conditionalFormatting sqref="F84:G86">
    <cfRule type="cellIs" dxfId="2" priority="3" stopIfTrue="1" operator="equal">
      <formula>0</formula>
    </cfRule>
  </conditionalFormatting>
  <conditionalFormatting sqref="F94:G94">
    <cfRule type="cellIs" dxfId="1" priority="2" stopIfTrue="1" operator="equal">
      <formula>0</formula>
    </cfRule>
  </conditionalFormatting>
  <conditionalFormatting sqref="F108:G108">
    <cfRule type="cellIs" dxfId="0" priority="1" stopIfTrue="1" operator="equal">
      <formula>0</formula>
    </cfRule>
  </conditionalFormatting>
  <dataValidations disablePrompts="1" count="1">
    <dataValidation type="list" allowBlank="1" showInputMessage="1" showErrorMessage="1" sqref="G8:H8 G11:H12">
      <formula1>"COPASA,CEMIG,DEER-MG,DNIT,SETOP_Central,SETOP_Jequitinhonha,SETOP_Leste,SETOP_Norte,SETOP_Sul,SETOP_Triângulo,SINAPI,SUDECAP"</formula1>
    </dataValidation>
  </dataValidations>
  <pageMargins left="0.25" right="0.25" top="0.75" bottom="0.75" header="0.3" footer="0.3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opLeftCell="A77" workbookViewId="0">
      <selection activeCell="G93" sqref="G93"/>
    </sheetView>
  </sheetViews>
  <sheetFormatPr defaultRowHeight="12.75" x14ac:dyDescent="0.2"/>
  <cols>
    <col min="1" max="1" width="19" customWidth="1"/>
    <col min="3" max="3" width="19.42578125" customWidth="1"/>
  </cols>
  <sheetData>
    <row r="1" spans="1:3" ht="15" x14ac:dyDescent="0.2">
      <c r="A1" s="39" t="e">
        <f>#REF!*#REF!</f>
        <v>#REF!</v>
      </c>
      <c r="C1" s="39">
        <v>1391.359046</v>
      </c>
    </row>
    <row r="2" spans="1:3" ht="15" x14ac:dyDescent="0.2">
      <c r="A2" s="39"/>
      <c r="C2" s="39"/>
    </row>
    <row r="3" spans="1:3" ht="15" x14ac:dyDescent="0.2">
      <c r="A3" s="39"/>
      <c r="C3" s="39"/>
    </row>
    <row r="4" spans="1:3" ht="15.75" x14ac:dyDescent="0.2">
      <c r="A4" s="99" t="e">
        <f>SUM(A5+A10+A17+A22+A30+A33)</f>
        <v>#REF!</v>
      </c>
      <c r="C4" s="99"/>
    </row>
    <row r="5" spans="1:3" ht="15.75" x14ac:dyDescent="0.2">
      <c r="A5" s="93" t="e">
        <f>SUM(A6:A9)</f>
        <v>#REF!</v>
      </c>
      <c r="C5" s="93"/>
    </row>
    <row r="6" spans="1:3" ht="15" x14ac:dyDescent="0.2">
      <c r="A6" s="39" t="e">
        <f>#REF!*#REF!</f>
        <v>#REF!</v>
      </c>
      <c r="C6" s="39">
        <v>305.23500000000001</v>
      </c>
    </row>
    <row r="7" spans="1:3" ht="15" x14ac:dyDescent="0.2">
      <c r="A7" s="39" t="e">
        <f t="shared" ref="A7" si="0">#REF!*#REF!</f>
        <v>#REF!</v>
      </c>
      <c r="C7" s="39">
        <v>728.28</v>
      </c>
    </row>
    <row r="8" spans="1:3" ht="15" x14ac:dyDescent="0.2">
      <c r="A8" s="39" t="e">
        <f t="shared" ref="A8" si="1">#REF!*#REF!</f>
        <v>#REF!</v>
      </c>
      <c r="C8" s="39">
        <v>312.95299999999997</v>
      </c>
    </row>
    <row r="9" spans="1:3" ht="15" x14ac:dyDescent="0.2">
      <c r="A9" s="39" t="e">
        <f t="shared" ref="A9" si="2">#REF!*#REF!</f>
        <v>#REF!</v>
      </c>
      <c r="C9" s="39">
        <v>678.43899999999996</v>
      </c>
    </row>
    <row r="10" spans="1:3" ht="15.75" x14ac:dyDescent="0.2">
      <c r="A10" s="93" t="e">
        <f>SUM(A11:A16)</f>
        <v>#REF!</v>
      </c>
      <c r="C10" s="93"/>
    </row>
    <row r="11" spans="1:3" ht="15" x14ac:dyDescent="0.2">
      <c r="A11" s="39" t="e">
        <f t="shared" ref="A11" si="3">#REF!*#REF!</f>
        <v>#REF!</v>
      </c>
      <c r="C11" s="39">
        <v>1473.7449999999999</v>
      </c>
    </row>
    <row r="12" spans="1:3" ht="15" x14ac:dyDescent="0.2">
      <c r="A12" s="39" t="e">
        <f t="shared" ref="A12" si="4">#REF!*#REF!</f>
        <v>#REF!</v>
      </c>
      <c r="C12" s="39">
        <v>2048.8649999999998</v>
      </c>
    </row>
    <row r="13" spans="1:3" ht="15" x14ac:dyDescent="0.2">
      <c r="A13" s="39" t="e">
        <f t="shared" ref="A13" si="5">#REF!*#REF!</f>
        <v>#REF!</v>
      </c>
      <c r="C13" s="39">
        <v>4888.5199999999995</v>
      </c>
    </row>
    <row r="14" spans="1:3" ht="15" x14ac:dyDescent="0.2">
      <c r="A14" s="39" t="e">
        <f t="shared" ref="A14" si="6">#REF!*#REF!</f>
        <v>#REF!</v>
      </c>
      <c r="C14" s="39">
        <v>33756.872799999997</v>
      </c>
    </row>
    <row r="15" spans="1:3" ht="15" x14ac:dyDescent="0.2">
      <c r="A15" s="39" t="e">
        <f t="shared" ref="A15" si="7">#REF!*#REF!</f>
        <v>#REF!</v>
      </c>
      <c r="C15" s="39">
        <v>4061.7719999999999</v>
      </c>
    </row>
    <row r="16" spans="1:3" ht="15" x14ac:dyDescent="0.2">
      <c r="A16" s="39" t="e">
        <f t="shared" ref="A16" si="8">#REF!*#REF!</f>
        <v>#REF!</v>
      </c>
      <c r="C16" s="39">
        <v>278.2</v>
      </c>
    </row>
    <row r="17" spans="1:3" ht="15.75" x14ac:dyDescent="0.2">
      <c r="A17" s="93" t="e">
        <f>SUM(A18:A21)</f>
        <v>#REF!</v>
      </c>
      <c r="C17" s="93"/>
    </row>
    <row r="18" spans="1:3" ht="15" x14ac:dyDescent="0.2">
      <c r="A18" s="39" t="e">
        <f t="shared" ref="A18" si="9">#REF!*#REF!</f>
        <v>#REF!</v>
      </c>
      <c r="C18" s="39">
        <v>7166.2499999999991</v>
      </c>
    </row>
    <row r="19" spans="1:3" ht="15" x14ac:dyDescent="0.2">
      <c r="A19" s="39" t="e">
        <f t="shared" ref="A19" si="10">#REF!*#REF!</f>
        <v>#REF!</v>
      </c>
      <c r="C19" s="39">
        <v>776.14520000000005</v>
      </c>
    </row>
    <row r="20" spans="1:3" ht="15" x14ac:dyDescent="0.2">
      <c r="A20" s="39" t="e">
        <f t="shared" ref="A20" si="11">#REF!*#REF!</f>
        <v>#REF!</v>
      </c>
      <c r="C20" s="39">
        <v>2094.6312000000003</v>
      </c>
    </row>
    <row r="21" spans="1:3" ht="15" x14ac:dyDescent="0.2">
      <c r="A21" s="39" t="e">
        <f t="shared" ref="A21" si="12">#REF!*#REF!</f>
        <v>#REF!</v>
      </c>
      <c r="C21" s="39">
        <v>341.0496</v>
      </c>
    </row>
    <row r="22" spans="1:3" ht="15.75" x14ac:dyDescent="0.2">
      <c r="A22" s="93" t="e">
        <f>SUM(A23:A29)</f>
        <v>#REF!</v>
      </c>
      <c r="C22" s="93"/>
    </row>
    <row r="23" spans="1:3" ht="15" x14ac:dyDescent="0.2">
      <c r="A23" s="39" t="e">
        <f t="shared" ref="A23" si="13">#REF!*#REF!</f>
        <v>#REF!</v>
      </c>
      <c r="C23" s="39">
        <v>1153.9455999999998</v>
      </c>
    </row>
    <row r="24" spans="1:3" ht="15" x14ac:dyDescent="0.2">
      <c r="A24" s="39" t="e">
        <f t="shared" ref="A24" si="14">#REF!*#REF!</f>
        <v>#REF!</v>
      </c>
      <c r="C24" s="39">
        <v>91.00800000000001</v>
      </c>
    </row>
    <row r="25" spans="1:3" ht="15" x14ac:dyDescent="0.2">
      <c r="A25" s="39" t="e">
        <f t="shared" ref="A25" si="15">#REF!*#REF!</f>
        <v>#REF!</v>
      </c>
      <c r="C25" s="39">
        <v>2065.8240000000001</v>
      </c>
    </row>
    <row r="26" spans="1:3" ht="15" x14ac:dyDescent="0.2">
      <c r="A26" s="39" t="e">
        <f t="shared" ref="A26" si="16">#REF!*#REF!</f>
        <v>#REF!</v>
      </c>
      <c r="C26" s="39">
        <v>31.968000000000004</v>
      </c>
    </row>
    <row r="27" spans="1:3" ht="15" x14ac:dyDescent="0.2">
      <c r="A27" s="39" t="e">
        <f t="shared" ref="A27" si="17">#REF!*#REF!</f>
        <v>#REF!</v>
      </c>
      <c r="C27" s="39">
        <v>1112.22</v>
      </c>
    </row>
    <row r="28" spans="1:3" ht="15" x14ac:dyDescent="0.2">
      <c r="A28" s="39" t="e">
        <f t="shared" ref="A28" si="18">#REF!*#REF!</f>
        <v>#REF!</v>
      </c>
      <c r="C28" s="39">
        <v>776.93999999999994</v>
      </c>
    </row>
    <row r="29" spans="1:3" ht="15" x14ac:dyDescent="0.2">
      <c r="A29" s="39" t="e">
        <f t="shared" ref="A29" si="19">#REF!*#REF!</f>
        <v>#REF!</v>
      </c>
      <c r="C29" s="39">
        <v>4606.0949999999993</v>
      </c>
    </row>
    <row r="30" spans="1:3" ht="15.75" x14ac:dyDescent="0.2">
      <c r="A30" s="93" t="e">
        <f>SUM(A31:A32)</f>
        <v>#REF!</v>
      </c>
      <c r="C30" s="93"/>
    </row>
    <row r="31" spans="1:3" ht="15" x14ac:dyDescent="0.2">
      <c r="A31" s="39" t="e">
        <f t="shared" ref="A31" si="20">#REF!*#REF!</f>
        <v>#REF!</v>
      </c>
      <c r="C31" s="39">
        <v>5314.92</v>
      </c>
    </row>
    <row r="32" spans="1:3" ht="15" x14ac:dyDescent="0.2">
      <c r="A32" s="39" t="e">
        <f t="shared" ref="A32" si="21">#REF!*#REF!</f>
        <v>#REF!</v>
      </c>
      <c r="C32" s="39">
        <v>22306.7</v>
      </c>
    </row>
    <row r="33" spans="1:3" ht="15.75" x14ac:dyDescent="0.2">
      <c r="A33" s="93" t="e">
        <f>SUM(A34:A40)</f>
        <v>#REF!</v>
      </c>
      <c r="C33" s="93"/>
    </row>
    <row r="34" spans="1:3" ht="15" x14ac:dyDescent="0.2">
      <c r="A34" s="39" t="e">
        <f t="shared" ref="A34" si="22">#REF!*#REF!</f>
        <v>#REF!</v>
      </c>
      <c r="C34" s="39">
        <v>780.78</v>
      </c>
    </row>
    <row r="35" spans="1:3" ht="15" x14ac:dyDescent="0.2">
      <c r="A35" s="39" t="e">
        <f t="shared" ref="A35" si="23">#REF!*#REF!</f>
        <v>#REF!</v>
      </c>
      <c r="C35" s="39">
        <v>15487.56</v>
      </c>
    </row>
    <row r="36" spans="1:3" ht="15" x14ac:dyDescent="0.2">
      <c r="A36" s="39" t="e">
        <f t="shared" ref="A36" si="24">#REF!*#REF!</f>
        <v>#REF!</v>
      </c>
      <c r="C36" s="39">
        <v>1351.2</v>
      </c>
    </row>
    <row r="37" spans="1:3" ht="15" x14ac:dyDescent="0.2">
      <c r="A37" s="39" t="e">
        <f t="shared" ref="A37" si="25">#REF!*#REF!</f>
        <v>#REF!</v>
      </c>
      <c r="C37" s="39">
        <v>3393.6000000000004</v>
      </c>
    </row>
    <row r="38" spans="1:3" ht="15" x14ac:dyDescent="0.2">
      <c r="A38" s="39" t="e">
        <f t="shared" ref="A38" si="26">#REF!*#REF!</f>
        <v>#REF!</v>
      </c>
      <c r="C38" s="39">
        <v>22076.37</v>
      </c>
    </row>
    <row r="39" spans="1:3" ht="15" x14ac:dyDescent="0.2">
      <c r="A39" s="39"/>
      <c r="C39" s="39"/>
    </row>
    <row r="40" spans="1:3" ht="15" x14ac:dyDescent="0.2">
      <c r="A40" s="39"/>
      <c r="C40" s="39"/>
    </row>
    <row r="41" spans="1:3" ht="15" x14ac:dyDescent="0.2">
      <c r="A41" s="39"/>
      <c r="C41" s="39"/>
    </row>
    <row r="42" spans="1:3" ht="15.75" x14ac:dyDescent="0.2">
      <c r="A42" s="105" t="e">
        <f>SUM(A43:A49)</f>
        <v>#REF!</v>
      </c>
      <c r="C42" s="105"/>
    </row>
    <row r="43" spans="1:3" ht="15" x14ac:dyDescent="0.2">
      <c r="A43" s="39" t="e">
        <f t="shared" ref="A43" si="27">#REF!*#REF!</f>
        <v>#REF!</v>
      </c>
      <c r="C43" s="39">
        <v>731</v>
      </c>
    </row>
    <row r="44" spans="1:3" ht="15" x14ac:dyDescent="0.2">
      <c r="A44" s="39" t="e">
        <f t="shared" ref="A44" si="28">#REF!*#REF!</f>
        <v>#REF!</v>
      </c>
      <c r="C44" s="39">
        <v>4467.3676999999998</v>
      </c>
    </row>
    <row r="45" spans="1:3" ht="15" x14ac:dyDescent="0.2">
      <c r="A45" s="39" t="e">
        <f t="shared" ref="A45" si="29">#REF!*#REF!</f>
        <v>#REF!</v>
      </c>
      <c r="C45" s="39">
        <v>276.02790000000005</v>
      </c>
    </row>
    <row r="46" spans="1:3" ht="15" x14ac:dyDescent="0.2">
      <c r="A46" s="39" t="e">
        <f t="shared" ref="A46" si="30">#REF!*#REF!</f>
        <v>#REF!</v>
      </c>
      <c r="C46" s="39">
        <v>91824.349999999991</v>
      </c>
    </row>
    <row r="47" spans="1:3" ht="15" x14ac:dyDescent="0.2">
      <c r="A47" s="39" t="e">
        <f t="shared" ref="A47" si="31">#REF!*#REF!</f>
        <v>#REF!</v>
      </c>
      <c r="C47" s="39">
        <v>14919.9336</v>
      </c>
    </row>
    <row r="48" spans="1:3" ht="15" x14ac:dyDescent="0.2">
      <c r="A48" s="39" t="e">
        <f t="shared" ref="A48" si="32">#REF!*#REF!</f>
        <v>#REF!</v>
      </c>
      <c r="C48" s="39">
        <v>12975</v>
      </c>
    </row>
    <row r="49" spans="1:3" ht="15" x14ac:dyDescent="0.2">
      <c r="A49" s="39" t="e">
        <f t="shared" ref="A49" si="33">#REF!*#REF!</f>
        <v>#REF!</v>
      </c>
      <c r="C49" s="39">
        <v>31927.5</v>
      </c>
    </row>
    <row r="50" spans="1:3" ht="15.75" x14ac:dyDescent="0.2">
      <c r="A50" s="93"/>
      <c r="C50" s="93"/>
    </row>
    <row r="51" spans="1:3" ht="15.75" x14ac:dyDescent="0.2">
      <c r="A51" s="116" t="e">
        <f>SUM(A52+A59+A75+A83)</f>
        <v>#REF!</v>
      </c>
      <c r="C51" s="116"/>
    </row>
    <row r="52" spans="1:3" ht="15.75" x14ac:dyDescent="0.2">
      <c r="A52" s="93" t="e">
        <f>SUM(A53:A58)</f>
        <v>#REF!</v>
      </c>
      <c r="C52" s="93"/>
    </row>
    <row r="53" spans="1:3" ht="15" x14ac:dyDescent="0.2">
      <c r="A53" s="39" t="e">
        <f t="shared" ref="A53" si="34">#REF!*#REF!</f>
        <v>#REF!</v>
      </c>
      <c r="C53" s="39">
        <v>13760</v>
      </c>
    </row>
    <row r="54" spans="1:3" ht="15" x14ac:dyDescent="0.2">
      <c r="A54" s="39" t="e">
        <f t="shared" ref="A54" si="35">#REF!*#REF!</f>
        <v>#REF!</v>
      </c>
      <c r="C54" s="39">
        <v>14428</v>
      </c>
    </row>
    <row r="55" spans="1:3" ht="15" x14ac:dyDescent="0.2">
      <c r="A55" s="39" t="e">
        <f t="shared" ref="A55" si="36">#REF!*#REF!</f>
        <v>#REF!</v>
      </c>
      <c r="C55" s="39">
        <v>7677</v>
      </c>
    </row>
    <row r="56" spans="1:3" ht="15" x14ac:dyDescent="0.2">
      <c r="A56" s="39" t="e">
        <f t="shared" ref="A56" si="37">#REF!*#REF!</f>
        <v>#REF!</v>
      </c>
      <c r="C56" s="39">
        <v>9142.5</v>
      </c>
    </row>
    <row r="57" spans="1:3" ht="15" x14ac:dyDescent="0.2">
      <c r="A57" s="39" t="e">
        <f t="shared" ref="A57" si="38">#REF!*#REF!</f>
        <v>#REF!</v>
      </c>
      <c r="C57" s="39">
        <v>35199</v>
      </c>
    </row>
    <row r="58" spans="1:3" ht="15" x14ac:dyDescent="0.2">
      <c r="A58" s="39" t="e">
        <f t="shared" ref="A58" si="39">#REF!*#REF!</f>
        <v>#REF!</v>
      </c>
      <c r="C58" s="39">
        <v>31280</v>
      </c>
    </row>
    <row r="59" spans="1:3" ht="15.75" x14ac:dyDescent="0.2">
      <c r="A59" s="93" t="e">
        <f>SUM(A60:A74)</f>
        <v>#REF!</v>
      </c>
      <c r="C59" s="93"/>
    </row>
    <row r="60" spans="1:3" ht="15" x14ac:dyDescent="0.2">
      <c r="A60" s="39" t="e">
        <f t="shared" ref="A60" si="40">#REF!*#REF!</f>
        <v>#REF!</v>
      </c>
      <c r="C60" s="39">
        <v>1057.6733999999999</v>
      </c>
    </row>
    <row r="61" spans="1:3" ht="15" x14ac:dyDescent="0.2">
      <c r="A61" s="39" t="e">
        <f t="shared" ref="A61" si="41">#REF!*#REF!</f>
        <v>#REF!</v>
      </c>
      <c r="C61" s="39">
        <v>2250.6701000000003</v>
      </c>
    </row>
    <row r="62" spans="1:3" ht="15" x14ac:dyDescent="0.2">
      <c r="A62" s="39" t="e">
        <f t="shared" ref="A62" si="42">#REF!*#REF!</f>
        <v>#REF!</v>
      </c>
      <c r="C62" s="39">
        <v>342.2</v>
      </c>
    </row>
    <row r="63" spans="1:3" ht="15" x14ac:dyDescent="0.2">
      <c r="A63" s="39" t="e">
        <f t="shared" ref="A63" si="43">#REF!*#REF!</f>
        <v>#REF!</v>
      </c>
      <c r="C63" s="39">
        <v>10.3506</v>
      </c>
    </row>
    <row r="64" spans="1:3" ht="15" x14ac:dyDescent="0.2">
      <c r="A64" s="39" t="e">
        <f t="shared" ref="A64" si="44">#REF!*#REF!</f>
        <v>#REF!</v>
      </c>
      <c r="C64" s="39">
        <v>1188.48</v>
      </c>
    </row>
    <row r="65" spans="1:3" ht="15" x14ac:dyDescent="0.2">
      <c r="A65" s="39" t="e">
        <f t="shared" ref="A65" si="45">#REF!*#REF!</f>
        <v>#REF!</v>
      </c>
      <c r="C65" s="39">
        <v>590.26499999999999</v>
      </c>
    </row>
    <row r="66" spans="1:3" ht="15" x14ac:dyDescent="0.2">
      <c r="A66" s="39" t="e">
        <f t="shared" ref="A66" si="46">#REF!*#REF!</f>
        <v>#REF!</v>
      </c>
      <c r="C66" s="39">
        <v>17034.75</v>
      </c>
    </row>
    <row r="67" spans="1:3" ht="15" x14ac:dyDescent="0.2">
      <c r="A67" s="39" t="e">
        <f t="shared" ref="A67" si="47">#REF!*#REF!</f>
        <v>#REF!</v>
      </c>
      <c r="C67" s="39">
        <v>3084.75</v>
      </c>
    </row>
    <row r="68" spans="1:3" ht="15" x14ac:dyDescent="0.2">
      <c r="A68" s="39" t="e">
        <f t="shared" ref="A68" si="48">#REF!*#REF!</f>
        <v>#REF!</v>
      </c>
      <c r="C68" s="39">
        <v>714.7</v>
      </c>
    </row>
    <row r="69" spans="1:3" ht="15" x14ac:dyDescent="0.2">
      <c r="A69" s="39" t="e">
        <f t="shared" ref="A69" si="49">#REF!*#REF!</f>
        <v>#REF!</v>
      </c>
      <c r="C69" s="39">
        <v>1561.6999999999998</v>
      </c>
    </row>
    <row r="70" spans="1:3" ht="15" x14ac:dyDescent="0.2">
      <c r="A70" s="39" t="e">
        <f t="shared" ref="A70" si="50">#REF!*#REF!</f>
        <v>#REF!</v>
      </c>
      <c r="C70" s="39">
        <v>1650.25</v>
      </c>
    </row>
    <row r="71" spans="1:3" ht="15" x14ac:dyDescent="0.2">
      <c r="A71" s="39" t="e">
        <f t="shared" ref="A71" si="51">#REF!*#REF!</f>
        <v>#REF!</v>
      </c>
      <c r="C71" s="39">
        <v>2054.9900000000002</v>
      </c>
    </row>
    <row r="72" spans="1:3" ht="15" x14ac:dyDescent="0.2">
      <c r="A72" s="39">
        <v>2951.16</v>
      </c>
      <c r="C72" s="39">
        <v>2951.16</v>
      </c>
    </row>
    <row r="73" spans="1:3" ht="15" x14ac:dyDescent="0.2">
      <c r="A73" s="39" t="e">
        <f t="shared" ref="A73" si="52">#REF!*#REF!</f>
        <v>#REF!</v>
      </c>
      <c r="C73" s="39">
        <v>7608.09</v>
      </c>
    </row>
    <row r="74" spans="1:3" ht="15" x14ac:dyDescent="0.2">
      <c r="A74" s="39" t="e">
        <f t="shared" ref="A74" si="53">#REF!*#REF!</f>
        <v>#REF!</v>
      </c>
      <c r="C74" s="39">
        <v>3301.1549999999997</v>
      </c>
    </row>
    <row r="75" spans="1:3" ht="15.75" x14ac:dyDescent="0.2">
      <c r="A75" s="93" t="e">
        <f>SUM(A76:A82)</f>
        <v>#REF!</v>
      </c>
      <c r="C75" s="93"/>
    </row>
    <row r="76" spans="1:3" ht="15" x14ac:dyDescent="0.2">
      <c r="A76" s="39" t="e">
        <f t="shared" ref="A76" si="54">#REF!*#REF!</f>
        <v>#REF!</v>
      </c>
      <c r="C76" s="39">
        <v>11841.68</v>
      </c>
    </row>
    <row r="77" spans="1:3" ht="15" x14ac:dyDescent="0.2">
      <c r="A77" s="39" t="e">
        <f t="shared" ref="A77" si="55">#REF!*#REF!</f>
        <v>#REF!</v>
      </c>
      <c r="C77" s="39">
        <v>5817.92</v>
      </c>
    </row>
    <row r="78" spans="1:3" ht="15" x14ac:dyDescent="0.2">
      <c r="A78" s="39" t="e">
        <f t="shared" ref="A78" si="56">#REF!*#REF!</f>
        <v>#REF!</v>
      </c>
      <c r="C78" s="39">
        <v>3257.85</v>
      </c>
    </row>
    <row r="79" spans="1:3" ht="15" x14ac:dyDescent="0.2">
      <c r="A79" s="39" t="e">
        <f t="shared" ref="A79" si="57">#REF!*#REF!</f>
        <v>#REF!</v>
      </c>
      <c r="C79" s="39">
        <v>2694</v>
      </c>
    </row>
    <row r="80" spans="1:3" ht="15" x14ac:dyDescent="0.2">
      <c r="A80" s="39" t="e">
        <f t="shared" ref="A80" si="58">#REF!*#REF!</f>
        <v>#REF!</v>
      </c>
      <c r="C80" s="39">
        <v>143.28</v>
      </c>
    </row>
    <row r="81" spans="1:3" ht="15" x14ac:dyDescent="0.2">
      <c r="A81" s="39" t="e">
        <f t="shared" ref="A81" si="59">#REF!*#REF!</f>
        <v>#REF!</v>
      </c>
      <c r="C81" s="39">
        <v>1912.8999999999999</v>
      </c>
    </row>
    <row r="82" spans="1:3" ht="15" x14ac:dyDescent="0.2">
      <c r="A82" s="39" t="e">
        <f t="shared" ref="A82" si="60">#REF!*#REF!</f>
        <v>#REF!</v>
      </c>
      <c r="C82" s="39">
        <v>377.64</v>
      </c>
    </row>
    <row r="83" spans="1:3" ht="15.75" x14ac:dyDescent="0.2">
      <c r="A83" s="93" t="e">
        <f>SUM(A84:A89)</f>
        <v>#REF!</v>
      </c>
      <c r="C83" s="93"/>
    </row>
    <row r="84" spans="1:3" ht="15" x14ac:dyDescent="0.2">
      <c r="A84" s="39" t="e">
        <f t="shared" ref="A84" si="61">#REF!*#REF!</f>
        <v>#REF!</v>
      </c>
      <c r="C84" s="39">
        <v>11516.55</v>
      </c>
    </row>
    <row r="85" spans="1:3" ht="15" x14ac:dyDescent="0.2">
      <c r="A85" s="39" t="e">
        <f t="shared" ref="A85" si="62">#REF!*#REF!</f>
        <v>#REF!</v>
      </c>
      <c r="C85" s="39">
        <v>2382.7399999999998</v>
      </c>
    </row>
    <row r="86" spans="1:3" ht="15" x14ac:dyDescent="0.2">
      <c r="A86" s="39" t="e">
        <f t="shared" ref="A86" si="63">#REF!*#REF!</f>
        <v>#REF!</v>
      </c>
      <c r="C86" s="39">
        <v>2888.16</v>
      </c>
    </row>
    <row r="87" spans="1:3" ht="15" x14ac:dyDescent="0.2">
      <c r="A87" s="39" t="e">
        <f t="shared" ref="A87" si="64">#REF!*#REF!</f>
        <v>#REF!</v>
      </c>
      <c r="C87" s="39">
        <v>10174.75</v>
      </c>
    </row>
    <row r="88" spans="1:3" ht="15" x14ac:dyDescent="0.2">
      <c r="A88" s="39" t="e">
        <f t="shared" ref="A88" si="65">#REF!*#REF!</f>
        <v>#REF!</v>
      </c>
      <c r="C88" s="39">
        <v>469.33</v>
      </c>
    </row>
    <row r="89" spans="1:3" ht="15" x14ac:dyDescent="0.2">
      <c r="A89" s="39" t="e">
        <f t="shared" ref="A89" si="66">#REF!*#REF!</f>
        <v>#REF!</v>
      </c>
      <c r="C89" s="39">
        <v>553.55999999999995</v>
      </c>
    </row>
    <row r="90" spans="1:3" ht="15" x14ac:dyDescent="0.2">
      <c r="A90" s="39"/>
      <c r="C90" s="39"/>
    </row>
    <row r="91" spans="1:3" ht="15" x14ac:dyDescent="0.2">
      <c r="A91" s="94" t="e">
        <f>A92</f>
        <v>#REF!</v>
      </c>
      <c r="C91" s="94"/>
    </row>
    <row r="92" spans="1:3" ht="15" x14ac:dyDescent="0.2">
      <c r="A92" s="39" t="e">
        <f t="shared" ref="A92" si="67">#REF!*#REF!</f>
        <v>#REF!</v>
      </c>
      <c r="C92" s="39">
        <v>3445.6776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ponte</vt:lpstr>
      <vt:lpstr>Planilha1</vt:lpstr>
    </vt:vector>
  </TitlesOfParts>
  <Company>BDMG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Deiwid Breno Goncalves da Silva</dc:creator>
  <cp:lastModifiedBy>PC</cp:lastModifiedBy>
  <cp:lastPrinted>2026-07-15T18:55:53Z</cp:lastPrinted>
  <dcterms:created xsi:type="dcterms:W3CDTF">2002-03-27T12:24:52Z</dcterms:created>
  <dcterms:modified xsi:type="dcterms:W3CDTF">2026-07-16T11:25:09Z</dcterms:modified>
</cp:coreProperties>
</file>