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lçamento Caminhoneiros\"/>
    </mc:Choice>
  </mc:AlternateContent>
  <xr:revisionPtr revIDLastSave="0" documentId="13_ncr:1_{DE71659B-45C4-4ABC-9155-7B0AE5DF7A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  <sheet name="Planilha2" sheetId="4" r:id="rId2"/>
  </sheets>
  <externalReferences>
    <externalReference r:id="rId3"/>
  </externalReferences>
  <definedNames>
    <definedName name="ACOMPANHAMENTO" hidden="1">IF(VALUE([1]MENU!$O$4)=2,"BM","PLE")</definedName>
    <definedName name="ORÇAMENTO.BancoRef" hidden="1">Planilha1!$F$8</definedName>
    <definedName name="REFERENCIA.Descricao" hidden="1">IF(ISNUMBER(Planilha1!$AD1),OFFSET(INDIRECT(ORÇAMENTO.BancoRef),Planilha1!$AD1-1,3,1),Planilha1!$AD1)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4" l="1"/>
  <c r="C12" i="4"/>
  <c r="C9" i="4"/>
  <c r="H20" i="1" l="1"/>
  <c r="I20" i="1" s="1"/>
  <c r="H16" i="1"/>
  <c r="I16" i="1" l="1"/>
  <c r="H19" i="1" l="1"/>
  <c r="I19" i="1" s="1"/>
  <c r="I22" i="1" s="1"/>
  <c r="D16" i="4" s="1"/>
  <c r="F15" i="4" s="1"/>
  <c r="H21" i="1"/>
  <c r="I21" i="1" s="1"/>
  <c r="H15" i="1" l="1"/>
  <c r="I15" i="1" s="1"/>
  <c r="I17" i="1" s="1"/>
  <c r="D13" i="4" s="1"/>
  <c r="A13" i="1"/>
  <c r="H12" i="1"/>
  <c r="I12" i="1" s="1"/>
  <c r="F12" i="4" l="1"/>
  <c r="I13" i="1"/>
  <c r="D10" i="4" l="1"/>
  <c r="I24" i="1"/>
  <c r="F9" i="4" l="1"/>
  <c r="F18" i="4" s="1"/>
  <c r="D20" i="4"/>
  <c r="E10" i="4" s="1"/>
  <c r="E16" i="4" l="1"/>
  <c r="E13" i="4"/>
  <c r="D21" i="4" s="1"/>
  <c r="F20" i="4"/>
  <c r="F19" i="4"/>
  <c r="F21" i="4" s="1"/>
</calcChain>
</file>

<file path=xl/sharedStrings.xml><?xml version="1.0" encoding="utf-8"?>
<sst xmlns="http://schemas.openxmlformats.org/spreadsheetml/2006/main" count="67" uniqueCount="56">
  <si>
    <t xml:space="preserve"> </t>
  </si>
  <si>
    <t>PREFEITURA MUNICIPAL DE ELÓI MENDES</t>
  </si>
  <si>
    <t>PLANILHA ORÇAMENTÁRIA</t>
  </si>
  <si>
    <t>Obra:</t>
  </si>
  <si>
    <t>COM DESONERAÇÃO</t>
  </si>
  <si>
    <t>BDI (SERVIÇOS):</t>
  </si>
  <si>
    <t>ITEM</t>
  </si>
  <si>
    <t>CÓDIGO</t>
  </si>
  <si>
    <t>REFERÊNCIA</t>
  </si>
  <si>
    <t>DESCRIÇÃO DO SERVIÇO</t>
  </si>
  <si>
    <t>UNID</t>
  </si>
  <si>
    <t>QUANT.</t>
  </si>
  <si>
    <t>PREÇOS (R$)</t>
  </si>
  <si>
    <t>Custo Unitário</t>
  </si>
  <si>
    <t>Com BDI</t>
  </si>
  <si>
    <t>Total</t>
  </si>
  <si>
    <t>1.1</t>
  </si>
  <si>
    <t>M²</t>
  </si>
  <si>
    <t>M³ X KM</t>
  </si>
  <si>
    <t>M³</t>
  </si>
  <si>
    <t>ED-28427</t>
  </si>
  <si>
    <t>FORNECIMENTO E COLOCAÇÃO DE PLACA DE OBRA EM CHAPA
GALVANIZADA #26, ESP. 0,45MM, DIMENSÃO (3X1,5)M, PLOTADA
COM ADESIVO VINÍLICO, AFIXADA COM REBITES 4,8X40MM, EM
ESTRUTURA METÁLICA DE METALON 20X20MM, ESP. 1,25MM,
INCLUSIVE SUPORTE EM EUCALIPTO AUTOCLAVADO PINTADO
COM TINTA PVA DUAS (2) DEMÃOS</t>
  </si>
  <si>
    <t>2.0</t>
  </si>
  <si>
    <t>2.1</t>
  </si>
  <si>
    <t>VALOR TOTAL</t>
  </si>
  <si>
    <t>SINAPI</t>
  </si>
  <si>
    <t>3.0</t>
  </si>
  <si>
    <t>3.1.1</t>
  </si>
  <si>
    <t>3.1.6</t>
  </si>
  <si>
    <t>2.2</t>
  </si>
  <si>
    <t xml:space="preserve">SERVIÇOS PRELIMINARES </t>
  </si>
  <si>
    <t xml:space="preserve">DRENAGEM PLUVIAL </t>
  </si>
  <si>
    <t>ASSENTAMENTO DE GUIA (MEIO-FIO) EM TRECHO CURVO, CONFECCIONADA EM CONCRETO PRÉ-FABRICADO, DIMENSÕES 100X15X13X30 CM (COMPRIMENTO X BASE INFERIOR X BASE SUPERIOR X ALTURA). AF_01/2024</t>
  </si>
  <si>
    <t>ML</t>
  </si>
  <si>
    <t>FORNECIMENTO DE CONCRETO ESTRUTURAL, PREPARADO EM OBRA COM BETONEIRA, COM FCK 25MPA, INCLUSIVE LANÇAMENTO, ADENSAMENTO E ACABAMENTO (FUNDAÇÃO)</t>
  </si>
  <si>
    <t>SEINFRA</t>
  </si>
  <si>
    <t>ED-49787</t>
  </si>
  <si>
    <t>PAVIMENTAÇÃO EM BLOQUETE</t>
  </si>
  <si>
    <t>EXECUÇÃO DE PAVIMENTO EM PISO INTERTRAVADO, COM BLOCO SEXTAVADO DE 25 X 25 CM, ESPESSURA 8 CM. AF_10/2022</t>
  </si>
  <si>
    <t>TRANSPORTE DE MATERIAL DE QUALQUER NATUREZA EM CAMINHÃO, DISTÂNCIA MAIOR QUE 2KM E MENOR OU IGUAL A 5KM, DENTRO DO PERÍMETRO URBANO, EXCLUSIVE CARGA, INCLUSIVE DESCARGA</t>
  </si>
  <si>
    <t>ED-29231</t>
  </si>
  <si>
    <t>ESCAVAÇÃO MANUAL DE VALA COM PROFUNDIDADE MENOR OU IGUAL A 1,5M, INCLUSIVE DESCARGA LATERAL</t>
  </si>
  <si>
    <t>ED-51107</t>
  </si>
  <si>
    <t xml:space="preserve">REFEREÊNCIAS: SINAPI 07/2025             SEINFRA: 04/2025                                  </t>
  </si>
  <si>
    <t>PAVIMENTAÇÃO E DRENAGEM - AVENIDA VEREADOR TÃO LOPES</t>
  </si>
  <si>
    <t xml:space="preserve">CRONOGRAMA FÍSICO FINANCEIRO </t>
  </si>
  <si>
    <t>SETOP: ABR-2025  -  SINAPI: JUL-2025  -  SUDECAP ABR-2025</t>
  </si>
  <si>
    <t>BDI 23,90% (SEM DESONERAÇÃO)</t>
  </si>
  <si>
    <t>SERVIÇOS</t>
  </si>
  <si>
    <t>%</t>
  </si>
  <si>
    <t>MESES</t>
  </si>
  <si>
    <t>VALOR PARCIAL A FATURAR</t>
  </si>
  <si>
    <t>PERCENTUAL PARCIAL</t>
  </si>
  <si>
    <t xml:space="preserve">VALOR ACUMULADO </t>
  </si>
  <si>
    <t>PERCENTUAL ACUMULADO</t>
  </si>
  <si>
    <t xml:space="preserve">PAVIMENTAÇÃO EM BLOQUETE - ESTRADA DA ONÇA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</si>
</sst>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.00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010000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0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  <font>
      <b/>
      <sz val="8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2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43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3" fontId="2" fillId="4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2" fontId="5" fillId="0" borderId="1" xfId="5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3" fontId="5" fillId="4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/>
    <xf numFmtId="0" fontId="8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/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43" fontId="2" fillId="4" borderId="12" xfId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4" fontId="5" fillId="0" borderId="12" xfId="2" applyFont="1" applyFill="1" applyBorder="1" applyAlignment="1">
      <alignment horizontal="center" vertical="center"/>
    </xf>
    <xf numFmtId="44" fontId="2" fillId="5" borderId="12" xfId="2" applyFont="1" applyFill="1" applyBorder="1" applyAlignment="1">
      <alignment vertical="center"/>
    </xf>
    <xf numFmtId="0" fontId="7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4" fontId="3" fillId="0" borderId="12" xfId="2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44" fontId="7" fillId="5" borderId="12" xfId="0" applyNumberFormat="1" applyFont="1" applyFill="1" applyBorder="1" applyAlignment="1">
      <alignment vertical="center"/>
    </xf>
    <xf numFmtId="0" fontId="8" fillId="4" borderId="11" xfId="0" applyFont="1" applyFill="1" applyBorder="1" applyAlignment="1">
      <alignment horizontal="center" vertical="center"/>
    </xf>
    <xf numFmtId="44" fontId="7" fillId="4" borderId="12" xfId="2" applyFont="1" applyFill="1" applyBorder="1"/>
    <xf numFmtId="44" fontId="3" fillId="0" borderId="12" xfId="2" applyFont="1" applyFill="1" applyBorder="1" applyAlignment="1">
      <alignment horizontal="right" vertical="center"/>
    </xf>
    <xf numFmtId="0" fontId="7" fillId="3" borderId="11" xfId="0" applyFont="1" applyFill="1" applyBorder="1" applyAlignment="1">
      <alignment horizontal="center" vertical="center"/>
    </xf>
    <xf numFmtId="44" fontId="7" fillId="3" borderId="12" xfId="0" applyNumberFormat="1" applyFont="1" applyFill="1" applyBorder="1"/>
    <xf numFmtId="44" fontId="7" fillId="3" borderId="15" xfId="2" applyFont="1" applyFill="1" applyBorder="1"/>
    <xf numFmtId="0" fontId="14" fillId="2" borderId="4" xfId="7" quotePrefix="1" applyFont="1" applyFill="1" applyBorder="1" applyAlignment="1">
      <alignment horizontal="center" vertical="center" wrapText="1"/>
    </xf>
    <xf numFmtId="164" fontId="6" fillId="7" borderId="23" xfId="8" applyNumberFormat="1" applyFill="1" applyBorder="1" applyAlignment="1">
      <alignment vertical="center" wrapText="1"/>
    </xf>
    <xf numFmtId="2" fontId="6" fillId="7" borderId="23" xfId="8" applyNumberFormat="1" applyFill="1" applyBorder="1" applyAlignment="1">
      <alignment vertical="center" wrapText="1"/>
    </xf>
    <xf numFmtId="43" fontId="14" fillId="0" borderId="24" xfId="9" applyFont="1" applyBorder="1" applyAlignment="1">
      <alignment horizontal="center" vertical="center" wrapText="1"/>
    </xf>
    <xf numFmtId="165" fontId="6" fillId="7" borderId="26" xfId="11" applyNumberFormat="1" applyFont="1" applyFill="1" applyBorder="1" applyAlignment="1">
      <alignment vertical="center" wrapText="1"/>
    </xf>
    <xf numFmtId="0" fontId="15" fillId="8" borderId="27" xfId="7" applyFont="1" applyFill="1" applyBorder="1" applyAlignment="1">
      <alignment horizontal="left" vertical="center" wrapText="1" indent="1"/>
    </xf>
    <xf numFmtId="164" fontId="6" fillId="7" borderId="28" xfId="10" applyFont="1" applyFill="1" applyBorder="1" applyAlignment="1">
      <alignment horizontal="center" vertical="center" wrapText="1"/>
    </xf>
    <xf numFmtId="165" fontId="6" fillId="7" borderId="28" xfId="8" applyNumberFormat="1" applyFill="1" applyBorder="1" applyAlignment="1">
      <alignment vertical="center" wrapText="1"/>
    </xf>
    <xf numFmtId="10" fontId="17" fillId="0" borderId="29" xfId="7" applyNumberFormat="1" applyFont="1" applyBorder="1" applyAlignment="1">
      <alignment horizontal="center" vertical="center" wrapText="1"/>
    </xf>
    <xf numFmtId="165" fontId="6" fillId="7" borderId="23" xfId="8" applyNumberFormat="1" applyFill="1" applyBorder="1" applyAlignment="1">
      <alignment vertical="center" wrapText="1"/>
    </xf>
    <xf numFmtId="10" fontId="13" fillId="0" borderId="18" xfId="7" applyNumberFormat="1" applyFont="1" applyBorder="1" applyAlignment="1">
      <alignment vertical="center" wrapText="1"/>
    </xf>
    <xf numFmtId="10" fontId="13" fillId="0" borderId="20" xfId="7" applyNumberFormat="1" applyFont="1" applyBorder="1" applyAlignment="1">
      <alignment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3" fillId="2" borderId="4" xfId="7" applyFont="1" applyFill="1" applyBorder="1" applyAlignment="1">
      <alignment horizontal="center" vertical="center"/>
    </xf>
    <xf numFmtId="165" fontId="6" fillId="0" borderId="4" xfId="7" applyNumberFormat="1" applyBorder="1" applyAlignment="1">
      <alignment horizontal="center" vertical="center" wrapText="1"/>
    </xf>
    <xf numFmtId="10" fontId="6" fillId="0" borderId="4" xfId="7" applyNumberFormat="1" applyBorder="1" applyAlignment="1">
      <alignment horizontal="center" vertical="center" wrapText="1"/>
    </xf>
    <xf numFmtId="44" fontId="6" fillId="0" borderId="4" xfId="2" applyFont="1" applyBorder="1" applyAlignment="1">
      <alignment horizontal="center" vertical="center" wrapText="1"/>
    </xf>
    <xf numFmtId="44" fontId="6" fillId="7" borderId="26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3" fontId="5" fillId="5" borderId="11" xfId="1" applyFont="1" applyFill="1" applyBorder="1" applyAlignment="1">
      <alignment horizontal="center" vertical="center"/>
    </xf>
    <xf numFmtId="43" fontId="5" fillId="5" borderId="1" xfId="1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39" fontId="13" fillId="0" borderId="18" xfId="7" applyNumberFormat="1" applyFont="1" applyBorder="1" applyAlignment="1">
      <alignment vertical="center" wrapText="1"/>
    </xf>
    <xf numFmtId="39" fontId="13" fillId="0" borderId="20" xfId="7" applyNumberFormat="1" applyFont="1" applyBorder="1" applyAlignment="1">
      <alignment vertical="center" wrapText="1"/>
    </xf>
    <xf numFmtId="10" fontId="13" fillId="0" borderId="18" xfId="7" applyNumberFormat="1" applyFont="1" applyBorder="1" applyAlignment="1">
      <alignment vertical="center" wrapText="1"/>
    </xf>
    <xf numFmtId="10" fontId="13" fillId="0" borderId="20" xfId="7" applyNumberFormat="1" applyFont="1" applyBorder="1" applyAlignment="1">
      <alignment vertical="center" wrapText="1"/>
    </xf>
    <xf numFmtId="39" fontId="13" fillId="0" borderId="23" xfId="7" applyNumberFormat="1" applyFont="1" applyBorder="1" applyAlignment="1">
      <alignment vertical="center" wrapText="1"/>
    </xf>
    <xf numFmtId="39" fontId="13" fillId="0" borderId="30" xfId="7" applyNumberFormat="1" applyFont="1" applyBorder="1" applyAlignment="1">
      <alignment vertical="center" wrapText="1"/>
    </xf>
    <xf numFmtId="44" fontId="13" fillId="0" borderId="23" xfId="2" applyFont="1" applyBorder="1" applyAlignment="1">
      <alignment horizontal="center" vertical="center" wrapText="1"/>
    </xf>
    <xf numFmtId="44" fontId="13" fillId="0" borderId="30" xfId="2" applyFont="1" applyBorder="1" applyAlignment="1">
      <alignment horizontal="center" vertical="center" wrapText="1"/>
    </xf>
    <xf numFmtId="10" fontId="13" fillId="0" borderId="18" xfId="7" applyNumberFormat="1" applyFont="1" applyBorder="1" applyAlignment="1">
      <alignment horizontal="center" vertical="center" wrapText="1"/>
    </xf>
    <xf numFmtId="10" fontId="13" fillId="0" borderId="20" xfId="7" applyNumberFormat="1" applyFont="1" applyBorder="1" applyAlignment="1">
      <alignment horizontal="center" vertical="center" wrapText="1"/>
    </xf>
    <xf numFmtId="0" fontId="13" fillId="2" borderId="21" xfId="7" applyFont="1" applyFill="1" applyBorder="1" applyAlignment="1">
      <alignment horizontal="center" vertical="center" wrapText="1"/>
    </xf>
    <xf numFmtId="0" fontId="13" fillId="2" borderId="22" xfId="7" applyFont="1" applyFill="1" applyBorder="1" applyAlignment="1">
      <alignment horizontal="center" vertical="center" wrapText="1"/>
    </xf>
    <xf numFmtId="0" fontId="15" fillId="6" borderId="21" xfId="7" applyFont="1" applyFill="1" applyBorder="1" applyAlignment="1">
      <alignment horizontal="center" vertical="center" wrapText="1"/>
    </xf>
    <xf numFmtId="0" fontId="15" fillId="6" borderId="25" xfId="7" applyFont="1" applyFill="1" applyBorder="1" applyAlignment="1">
      <alignment horizontal="center" vertical="center" wrapText="1"/>
    </xf>
    <xf numFmtId="0" fontId="15" fillId="6" borderId="22" xfId="7" applyFont="1" applyFill="1" applyBorder="1" applyAlignment="1">
      <alignment horizontal="center" vertical="center" wrapText="1"/>
    </xf>
    <xf numFmtId="2" fontId="6" fillId="7" borderId="21" xfId="8" applyNumberFormat="1" applyFill="1" applyBorder="1" applyAlignment="1">
      <alignment vertical="center" wrapText="1"/>
    </xf>
    <xf numFmtId="2" fontId="6" fillId="7" borderId="25" xfId="8" applyNumberFormat="1" applyFill="1" applyBorder="1" applyAlignment="1">
      <alignment vertical="center" wrapText="1"/>
    </xf>
    <xf numFmtId="2" fontId="6" fillId="7" borderId="22" xfId="8" applyNumberFormat="1" applyFill="1" applyBorder="1" applyAlignment="1">
      <alignment vertical="center" wrapText="1"/>
    </xf>
    <xf numFmtId="0" fontId="15" fillId="6" borderId="21" xfId="7" quotePrefix="1" applyFont="1" applyFill="1" applyBorder="1" applyAlignment="1">
      <alignment horizontal="center" vertical="center" wrapText="1"/>
    </xf>
    <xf numFmtId="0" fontId="15" fillId="6" borderId="25" xfId="7" quotePrefix="1" applyFont="1" applyFill="1" applyBorder="1" applyAlignment="1">
      <alignment horizontal="center" vertical="center" wrapText="1"/>
    </xf>
    <xf numFmtId="0" fontId="15" fillId="6" borderId="22" xfId="7" quotePrefix="1" applyFont="1" applyFill="1" applyBorder="1" applyAlignment="1">
      <alignment horizontal="center" vertical="center" wrapText="1"/>
    </xf>
    <xf numFmtId="0" fontId="10" fillId="2" borderId="18" xfId="6" applyFont="1" applyFill="1" applyBorder="1" applyAlignment="1">
      <alignment horizontal="center" vertical="center" wrapText="1"/>
    </xf>
    <xf numFmtId="0" fontId="10" fillId="2" borderId="19" xfId="6" applyFont="1" applyFill="1" applyBorder="1" applyAlignment="1">
      <alignment horizontal="center" vertical="center" wrapText="1"/>
    </xf>
    <xf numFmtId="0" fontId="10" fillId="2" borderId="20" xfId="6" applyFont="1" applyFill="1" applyBorder="1" applyAlignment="1">
      <alignment horizontal="center" vertical="center" wrapText="1"/>
    </xf>
    <xf numFmtId="0" fontId="11" fillId="2" borderId="18" xfId="6" applyFont="1" applyFill="1" applyBorder="1" applyAlignment="1">
      <alignment horizontal="center" vertical="center" wrapText="1"/>
    </xf>
    <xf numFmtId="0" fontId="11" fillId="2" borderId="19" xfId="6" applyFont="1" applyFill="1" applyBorder="1" applyAlignment="1">
      <alignment horizontal="center" vertical="center" wrapText="1"/>
    </xf>
    <xf numFmtId="0" fontId="11" fillId="2" borderId="20" xfId="6" applyFont="1" applyFill="1" applyBorder="1" applyAlignment="1">
      <alignment horizontal="center" vertical="center" wrapText="1"/>
    </xf>
    <xf numFmtId="0" fontId="11" fillId="3" borderId="18" xfId="6" applyFont="1" applyFill="1" applyBorder="1" applyAlignment="1">
      <alignment horizontal="center" vertical="center" wrapText="1"/>
    </xf>
    <xf numFmtId="0" fontId="11" fillId="3" borderId="19" xfId="6" applyFont="1" applyFill="1" applyBorder="1" applyAlignment="1">
      <alignment horizontal="center" vertical="center" wrapText="1"/>
    </xf>
    <xf numFmtId="0" fontId="11" fillId="3" borderId="20" xfId="6" applyFont="1" applyFill="1" applyBorder="1" applyAlignment="1">
      <alignment horizontal="center" vertical="center" wrapText="1"/>
    </xf>
    <xf numFmtId="17" fontId="12" fillId="0" borderId="18" xfId="0" applyNumberFormat="1" applyFont="1" applyBorder="1" applyAlignment="1">
      <alignment horizontal="center" vertical="center"/>
    </xf>
    <xf numFmtId="17" fontId="12" fillId="0" borderId="19" xfId="0" applyNumberFormat="1" applyFont="1" applyBorder="1" applyAlignment="1">
      <alignment horizontal="center" vertical="center"/>
    </xf>
    <xf numFmtId="17" fontId="12" fillId="0" borderId="20" xfId="0" applyNumberFormat="1" applyFont="1" applyBorder="1" applyAlignment="1">
      <alignment horizontal="center" vertical="center"/>
    </xf>
  </cellXfs>
  <cellStyles count="12">
    <cellStyle name="Moeda" xfId="2" builtinId="4"/>
    <cellStyle name="Normal" xfId="0" builtinId="0"/>
    <cellStyle name="Normal 2" xfId="3" xr:uid="{00000000-0005-0000-0000-000002000000}"/>
    <cellStyle name="Normal 2 2" xfId="4" xr:uid="{00000000-0005-0000-0000-000003000000}"/>
    <cellStyle name="Normal 8" xfId="6" xr:uid="{B1178CEF-4B07-4889-84CB-F0EB3409E687}"/>
    <cellStyle name="Normal_Planilha e Cronograma CC04" xfId="7" xr:uid="{E067319F-3897-45A7-8F3B-B3BC9C4B4468}"/>
    <cellStyle name="Normal_QUANT. E CUSTOS" xfId="8" xr:uid="{B1805A69-85F8-453F-B4AA-0453B0E50191}"/>
    <cellStyle name="Porcentagem_Planilha e Cronograma CC04" xfId="11" xr:uid="{EA10DDD0-2C56-43CA-B23D-6BD9994F5393}"/>
    <cellStyle name="Separador de milhares 2" xfId="5" xr:uid="{00000000-0005-0000-0000-000004000000}"/>
    <cellStyle name="Separador de milhares_Planilha e Cronograma CC04" xfId="10" xr:uid="{F5E6B3E1-AE46-4646-882E-3ED708DE9B8A}"/>
    <cellStyle name="Vírgula" xfId="1" builtinId="3"/>
    <cellStyle name="Vírgula 2" xfId="9" xr:uid="{95862039-254D-4DB8-AF99-4255BA7262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282574</xdr:colOff>
      <xdr:row>3</xdr:row>
      <xdr:rowOff>22226</xdr:rowOff>
    </xdr:from>
    <xdr:to>
      <xdr:col>2</xdr:col>
      <xdr:colOff>507999</xdr:colOff>
      <xdr:row>3</xdr:row>
      <xdr:rowOff>1046294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75FA33F-B198-48F7-B442-C577376E3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2574" y="41276"/>
          <a:ext cx="1273175" cy="10240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97693</xdr:colOff>
      <xdr:row>2</xdr:row>
      <xdr:rowOff>73269</xdr:rowOff>
    </xdr:from>
    <xdr:to>
      <xdr:col>1</xdr:col>
      <xdr:colOff>1197465</xdr:colOff>
      <xdr:row>2</xdr:row>
      <xdr:rowOff>1097337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BCFE152-7F55-4AC3-8C36-99DDCE4DE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7693" y="73269"/>
          <a:ext cx="1099772" cy="8526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OBRAS%203\Desktop\Leyde%20Kelly\memorial%20de%20c&#225;lculo%20com%20planilha%20caixa\PR&#201;V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Plan1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4">
          <cell r="O4">
            <v>1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4"/>
  <sheetViews>
    <sheetView tabSelected="1" zoomScale="90" zoomScaleNormal="90" workbookViewId="0">
      <selection activeCell="D6" sqref="D6"/>
    </sheetView>
  </sheetViews>
  <sheetFormatPr defaultRowHeight="15" x14ac:dyDescent="0.25"/>
  <cols>
    <col min="1" max="1" width="5" bestFit="1" customWidth="1"/>
    <col min="2" max="2" width="10.7109375" bestFit="1" customWidth="1"/>
    <col min="3" max="3" width="24" customWidth="1"/>
    <col min="4" max="4" width="75" bestFit="1" customWidth="1"/>
    <col min="5" max="5" width="8.7109375" bestFit="1" customWidth="1"/>
    <col min="6" max="6" width="11.5703125" bestFit="1" customWidth="1"/>
    <col min="7" max="7" width="12" customWidth="1"/>
    <col min="8" max="8" width="12.28515625" customWidth="1"/>
    <col min="9" max="9" width="19" customWidth="1"/>
    <col min="13" max="13" width="65.85546875" customWidth="1"/>
  </cols>
  <sheetData>
    <row r="1" spans="1:9" ht="1.5" customHeight="1" thickBot="1" x14ac:dyDescent="0.3">
      <c r="A1" s="19"/>
      <c r="B1" s="19"/>
      <c r="C1" s="19"/>
      <c r="D1" s="19"/>
      <c r="E1" s="19"/>
      <c r="F1" s="19"/>
      <c r="G1" s="19"/>
      <c r="H1" s="19"/>
      <c r="I1" s="19"/>
    </row>
    <row r="2" spans="1:9" hidden="1" x14ac:dyDescent="0.25">
      <c r="A2" s="19"/>
      <c r="B2" s="19"/>
      <c r="C2" s="19"/>
      <c r="D2" s="19"/>
      <c r="E2" s="19"/>
      <c r="F2" s="19"/>
      <c r="G2" s="19"/>
      <c r="H2" s="19"/>
      <c r="I2" s="19"/>
    </row>
    <row r="3" spans="1:9" ht="4.5" hidden="1" customHeight="1" thickBot="1" x14ac:dyDescent="0.25">
      <c r="A3" s="26"/>
      <c r="B3" s="26"/>
      <c r="C3" s="26"/>
      <c r="D3" s="26"/>
      <c r="E3" s="26"/>
      <c r="F3" s="26"/>
      <c r="G3" s="26"/>
      <c r="H3" s="26"/>
      <c r="I3" s="26"/>
    </row>
    <row r="4" spans="1:9" ht="84.75" customHeight="1" x14ac:dyDescent="0.25">
      <c r="A4" s="27" t="s">
        <v>0</v>
      </c>
      <c r="B4" s="28" t="s">
        <v>0</v>
      </c>
      <c r="C4" s="79" t="s">
        <v>1</v>
      </c>
      <c r="D4" s="80"/>
      <c r="E4" s="80"/>
      <c r="F4" s="80"/>
      <c r="G4" s="80"/>
      <c r="H4" s="80"/>
      <c r="I4" s="81"/>
    </row>
    <row r="5" spans="1:9" x14ac:dyDescent="0.25">
      <c r="A5" s="82" t="s">
        <v>2</v>
      </c>
      <c r="B5" s="83"/>
      <c r="C5" s="83"/>
      <c r="D5" s="83"/>
      <c r="E5" s="83"/>
      <c r="F5" s="83"/>
      <c r="G5" s="83"/>
      <c r="H5" s="83"/>
      <c r="I5" s="84"/>
    </row>
    <row r="6" spans="1:9" ht="15" customHeight="1" x14ac:dyDescent="0.25">
      <c r="A6" s="82" t="s">
        <v>3</v>
      </c>
      <c r="B6" s="83"/>
      <c r="C6" s="85"/>
      <c r="D6" s="25" t="s">
        <v>55</v>
      </c>
      <c r="E6" s="22"/>
      <c r="F6" s="75"/>
      <c r="G6" s="75"/>
      <c r="H6" s="75"/>
      <c r="I6" s="76"/>
    </row>
    <row r="7" spans="1:9" x14ac:dyDescent="0.25">
      <c r="A7" s="77" t="s">
        <v>43</v>
      </c>
      <c r="B7" s="78"/>
      <c r="C7" s="78"/>
      <c r="D7" s="1" t="s">
        <v>4</v>
      </c>
      <c r="E7" s="1"/>
      <c r="F7" s="1" t="s">
        <v>5</v>
      </c>
      <c r="G7" s="15"/>
      <c r="H7" s="15"/>
      <c r="I7" s="29">
        <v>0.23899999999999999</v>
      </c>
    </row>
    <row r="8" spans="1:9" ht="35.25" customHeight="1" x14ac:dyDescent="0.25">
      <c r="A8" s="77"/>
      <c r="B8" s="78"/>
      <c r="C8" s="78"/>
      <c r="D8" s="75"/>
      <c r="E8" s="75"/>
      <c r="F8" s="75"/>
      <c r="G8" s="75"/>
      <c r="H8" s="75"/>
      <c r="I8" s="76"/>
    </row>
    <row r="9" spans="1:9" x14ac:dyDescent="0.25">
      <c r="A9" s="74" t="s">
        <v>6</v>
      </c>
      <c r="B9" s="66" t="s">
        <v>7</v>
      </c>
      <c r="C9" s="66" t="s">
        <v>8</v>
      </c>
      <c r="D9" s="66" t="s">
        <v>9</v>
      </c>
      <c r="E9" s="66" t="s">
        <v>10</v>
      </c>
      <c r="F9" s="66" t="s">
        <v>11</v>
      </c>
      <c r="G9" s="66" t="s">
        <v>12</v>
      </c>
      <c r="H9" s="66"/>
      <c r="I9" s="69"/>
    </row>
    <row r="10" spans="1:9" ht="30" x14ac:dyDescent="0.25">
      <c r="A10" s="74"/>
      <c r="B10" s="66"/>
      <c r="C10" s="66"/>
      <c r="D10" s="66"/>
      <c r="E10" s="66"/>
      <c r="F10" s="66"/>
      <c r="G10" s="2" t="s">
        <v>13</v>
      </c>
      <c r="H10" s="3" t="s">
        <v>14</v>
      </c>
      <c r="I10" s="30" t="s">
        <v>15</v>
      </c>
    </row>
    <row r="11" spans="1:9" x14ac:dyDescent="0.25">
      <c r="A11" s="31">
        <v>1</v>
      </c>
      <c r="B11" s="4"/>
      <c r="C11" s="4"/>
      <c r="D11" s="4" t="s">
        <v>30</v>
      </c>
      <c r="E11" s="4"/>
      <c r="F11" s="5"/>
      <c r="G11" s="5"/>
      <c r="H11" s="5"/>
      <c r="I11" s="32"/>
    </row>
    <row r="12" spans="1:9" ht="85.5" x14ac:dyDescent="0.25">
      <c r="A12" s="33" t="s">
        <v>16</v>
      </c>
      <c r="B12" s="10" t="s">
        <v>20</v>
      </c>
      <c r="C12" s="6" t="s">
        <v>35</v>
      </c>
      <c r="D12" s="9" t="s">
        <v>21</v>
      </c>
      <c r="E12" s="7" t="s">
        <v>10</v>
      </c>
      <c r="F12" s="8">
        <v>1</v>
      </c>
      <c r="G12" s="8">
        <v>1130.27</v>
      </c>
      <c r="H12" s="8">
        <f>G12*1.239</f>
        <v>1400.40453</v>
      </c>
      <c r="I12" s="34">
        <f t="shared" ref="I12" si="0">F12*H12</f>
        <v>1400.40453</v>
      </c>
    </row>
    <row r="13" spans="1:9" x14ac:dyDescent="0.25">
      <c r="A13" s="70">
        <f>G13*1.239</f>
        <v>0</v>
      </c>
      <c r="B13" s="71"/>
      <c r="C13" s="71"/>
      <c r="D13" s="71"/>
      <c r="E13" s="71"/>
      <c r="F13" s="71"/>
      <c r="G13" s="71"/>
      <c r="H13" s="71"/>
      <c r="I13" s="35">
        <f>SUM(I12:I12)</f>
        <v>1400.40453</v>
      </c>
    </row>
    <row r="14" spans="1:9" x14ac:dyDescent="0.25">
      <c r="A14" s="36" t="s">
        <v>22</v>
      </c>
      <c r="B14" s="12"/>
      <c r="C14" s="12"/>
      <c r="D14" s="13" t="s">
        <v>31</v>
      </c>
      <c r="E14" s="12"/>
      <c r="F14" s="12"/>
      <c r="G14" s="12"/>
      <c r="H14" s="14"/>
      <c r="I14" s="37"/>
    </row>
    <row r="15" spans="1:9" ht="51" customHeight="1" x14ac:dyDescent="0.25">
      <c r="A15" s="38" t="s">
        <v>23</v>
      </c>
      <c r="B15" s="15" t="s">
        <v>36</v>
      </c>
      <c r="C15" s="6" t="s">
        <v>35</v>
      </c>
      <c r="D15" s="16" t="s">
        <v>34</v>
      </c>
      <c r="E15" s="15" t="s">
        <v>19</v>
      </c>
      <c r="F15" s="17">
        <v>1.57</v>
      </c>
      <c r="G15" s="15">
        <v>755.74</v>
      </c>
      <c r="H15" s="8">
        <f t="shared" ref="H15:H16" si="1">G15*1.239</f>
        <v>936.36186000000009</v>
      </c>
      <c r="I15" s="39">
        <f>H15*F15</f>
        <v>1470.0881202000003</v>
      </c>
    </row>
    <row r="16" spans="1:9" ht="57.75" x14ac:dyDescent="0.25">
      <c r="A16" s="38" t="s">
        <v>29</v>
      </c>
      <c r="B16" s="15">
        <v>94274</v>
      </c>
      <c r="C16" s="6" t="s">
        <v>25</v>
      </c>
      <c r="D16" s="40" t="s">
        <v>32</v>
      </c>
      <c r="E16" s="15" t="s">
        <v>33</v>
      </c>
      <c r="F16" s="17">
        <v>419.6</v>
      </c>
      <c r="G16" s="15">
        <v>66.19</v>
      </c>
      <c r="H16" s="8">
        <f t="shared" si="1"/>
        <v>82.009410000000003</v>
      </c>
      <c r="I16" s="39">
        <f>H16*F16</f>
        <v>34411.148436000003</v>
      </c>
    </row>
    <row r="17" spans="1:9" x14ac:dyDescent="0.25">
      <c r="A17" s="72"/>
      <c r="B17" s="73"/>
      <c r="C17" s="73"/>
      <c r="D17" s="73"/>
      <c r="E17" s="73"/>
      <c r="F17" s="73"/>
      <c r="G17" s="73"/>
      <c r="H17" s="73"/>
      <c r="I17" s="41">
        <f>I15+I16</f>
        <v>35881.236556200005</v>
      </c>
    </row>
    <row r="18" spans="1:9" ht="18.75" x14ac:dyDescent="0.25">
      <c r="A18" s="42" t="s">
        <v>26</v>
      </c>
      <c r="B18" s="20"/>
      <c r="C18" s="20"/>
      <c r="D18" s="13" t="s">
        <v>37</v>
      </c>
      <c r="E18" s="20"/>
      <c r="F18" s="20"/>
      <c r="G18" s="20"/>
      <c r="H18" s="20"/>
      <c r="I18" s="43"/>
    </row>
    <row r="19" spans="1:9" ht="46.5" customHeight="1" x14ac:dyDescent="0.25">
      <c r="A19" s="38" t="s">
        <v>27</v>
      </c>
      <c r="B19" s="15">
        <v>92394</v>
      </c>
      <c r="C19" s="6" t="s">
        <v>25</v>
      </c>
      <c r="D19" s="16" t="s">
        <v>38</v>
      </c>
      <c r="E19" s="15" t="s">
        <v>17</v>
      </c>
      <c r="F19" s="24">
        <v>1195.5999999999999</v>
      </c>
      <c r="G19" s="24">
        <v>98.25</v>
      </c>
      <c r="H19" s="23">
        <f>G19*1.239</f>
        <v>121.73175000000001</v>
      </c>
      <c r="I19" s="44">
        <f>F19*H19</f>
        <v>145542.4803</v>
      </c>
    </row>
    <row r="20" spans="1:9" ht="46.5" customHeight="1" x14ac:dyDescent="0.25">
      <c r="A20" s="38" t="s">
        <v>27</v>
      </c>
      <c r="B20" s="15" t="s">
        <v>42</v>
      </c>
      <c r="C20" s="6" t="s">
        <v>35</v>
      </c>
      <c r="D20" s="16" t="s">
        <v>41</v>
      </c>
      <c r="E20" s="15" t="s">
        <v>19</v>
      </c>
      <c r="F20" s="24">
        <v>1.68</v>
      </c>
      <c r="G20" s="24">
        <v>71.42</v>
      </c>
      <c r="H20" s="23">
        <f>G20*1.239</f>
        <v>88.489380000000011</v>
      </c>
      <c r="I20" s="44">
        <f>F20*H20</f>
        <v>148.66215840000001</v>
      </c>
    </row>
    <row r="21" spans="1:9" ht="42.75" x14ac:dyDescent="0.25">
      <c r="A21" s="38" t="s">
        <v>28</v>
      </c>
      <c r="B21" s="10" t="s">
        <v>40</v>
      </c>
      <c r="C21" s="6" t="s">
        <v>35</v>
      </c>
      <c r="D21" s="9" t="s">
        <v>39</v>
      </c>
      <c r="E21" s="11" t="s">
        <v>18</v>
      </c>
      <c r="F21" s="23">
        <v>472.3</v>
      </c>
      <c r="G21" s="24">
        <v>2.69</v>
      </c>
      <c r="H21" s="23">
        <f t="shared" ref="H21" si="2">G21*1.239</f>
        <v>3.33291</v>
      </c>
      <c r="I21" s="44">
        <f>F21*H21</f>
        <v>1574.1333930000001</v>
      </c>
    </row>
    <row r="22" spans="1:9" ht="18.75" x14ac:dyDescent="0.25">
      <c r="A22" s="45"/>
      <c r="B22" s="21"/>
      <c r="C22" s="18"/>
      <c r="D22" s="18"/>
      <c r="E22" s="18"/>
      <c r="F22" s="18"/>
      <c r="G22" s="18"/>
      <c r="H22" s="18"/>
      <c r="I22" s="46">
        <f>I19+I20+I21</f>
        <v>147265.27585139999</v>
      </c>
    </row>
    <row r="23" spans="1:9" x14ac:dyDescent="0.25">
      <c r="A23" s="45"/>
      <c r="B23" s="18"/>
      <c r="C23" s="18"/>
      <c r="D23" s="18"/>
      <c r="E23" s="18"/>
      <c r="F23" s="18"/>
      <c r="G23" s="18"/>
      <c r="H23" s="18"/>
      <c r="I23" s="46"/>
    </row>
    <row r="24" spans="1:9" ht="19.5" thickBot="1" x14ac:dyDescent="0.3">
      <c r="A24" s="67" t="s">
        <v>24</v>
      </c>
      <c r="B24" s="68"/>
      <c r="C24" s="68"/>
      <c r="D24" s="68"/>
      <c r="E24" s="68"/>
      <c r="F24" s="68"/>
      <c r="G24" s="68"/>
      <c r="H24" s="68"/>
      <c r="I24" s="47">
        <f>I13+I17+I22</f>
        <v>184546.91693760001</v>
      </c>
    </row>
  </sheetData>
  <mergeCells count="16">
    <mergeCell ref="F6:I6"/>
    <mergeCell ref="A7:C8"/>
    <mergeCell ref="D8:I8"/>
    <mergeCell ref="C4:I4"/>
    <mergeCell ref="A5:I5"/>
    <mergeCell ref="A6:C6"/>
    <mergeCell ref="D9:D10"/>
    <mergeCell ref="E9:E10"/>
    <mergeCell ref="F9:F10"/>
    <mergeCell ref="A24:H24"/>
    <mergeCell ref="G9:I9"/>
    <mergeCell ref="A13:H13"/>
    <mergeCell ref="A17:H17"/>
    <mergeCell ref="A9:A10"/>
    <mergeCell ref="B9:B10"/>
    <mergeCell ref="C9:C10"/>
  </mergeCells>
  <pageMargins left="0.7" right="0.7" top="0.75" bottom="0.75" header="0.3" footer="0.3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875E7-C5BE-44A8-8B25-35B6CE89A612}">
  <dimension ref="B2:F21"/>
  <sheetViews>
    <sheetView topLeftCell="A7" workbookViewId="0">
      <selection activeCell="F25" sqref="F25"/>
    </sheetView>
  </sheetViews>
  <sheetFormatPr defaultRowHeight="15" x14ac:dyDescent="0.25"/>
  <cols>
    <col min="2" max="2" width="35" customWidth="1"/>
    <col min="3" max="3" width="21.5703125" customWidth="1"/>
    <col min="4" max="4" width="19.28515625" customWidth="1"/>
    <col min="5" max="6" width="25.140625" customWidth="1"/>
  </cols>
  <sheetData>
    <row r="2" spans="2:6" ht="15.75" thickBot="1" x14ac:dyDescent="0.3"/>
    <row r="3" spans="2:6" ht="90" customHeight="1" thickBot="1" x14ac:dyDescent="0.3">
      <c r="B3" s="107" t="s">
        <v>1</v>
      </c>
      <c r="C3" s="108"/>
      <c r="D3" s="108"/>
      <c r="E3" s="108"/>
      <c r="F3" s="109"/>
    </row>
    <row r="4" spans="2:6" ht="16.5" thickBot="1" x14ac:dyDescent="0.3">
      <c r="B4" s="110" t="s">
        <v>44</v>
      </c>
      <c r="C4" s="111"/>
      <c r="D4" s="111"/>
      <c r="E4" s="111"/>
      <c r="F4" s="112"/>
    </row>
    <row r="5" spans="2:6" ht="16.5" thickBot="1" x14ac:dyDescent="0.3">
      <c r="B5" s="113" t="s">
        <v>45</v>
      </c>
      <c r="C5" s="114"/>
      <c r="D5" s="114"/>
      <c r="E5" s="114"/>
      <c r="F5" s="115"/>
    </row>
    <row r="6" spans="2:6" ht="32.25" thickBot="1" x14ac:dyDescent="0.3">
      <c r="B6" s="116" t="s">
        <v>46</v>
      </c>
      <c r="C6" s="117"/>
      <c r="D6" s="117"/>
      <c r="E6" s="118"/>
      <c r="F6" s="60" t="s">
        <v>47</v>
      </c>
    </row>
    <row r="7" spans="2:6" ht="15.75" thickBot="1" x14ac:dyDescent="0.3">
      <c r="B7" s="96" t="s">
        <v>6</v>
      </c>
      <c r="C7" s="96" t="s">
        <v>48</v>
      </c>
      <c r="D7" s="96" t="s">
        <v>24</v>
      </c>
      <c r="E7" s="96" t="s">
        <v>49</v>
      </c>
      <c r="F7" s="61" t="s">
        <v>50</v>
      </c>
    </row>
    <row r="8" spans="2:6" ht="15.75" thickBot="1" x14ac:dyDescent="0.3">
      <c r="B8" s="97"/>
      <c r="C8" s="97"/>
      <c r="D8" s="97"/>
      <c r="E8" s="97"/>
      <c r="F8" s="48">
        <v>1</v>
      </c>
    </row>
    <row r="9" spans="2:6" x14ac:dyDescent="0.25">
      <c r="B9" s="98">
        <v>1</v>
      </c>
      <c r="C9" s="101" t="str">
        <f>Planilha1!D11</f>
        <v xml:space="preserve">SERVIÇOS PRELIMINARES </v>
      </c>
      <c r="D9" s="49"/>
      <c r="E9" s="50"/>
      <c r="F9" s="51">
        <f>D10*F11</f>
        <v>1400.40453</v>
      </c>
    </row>
    <row r="10" spans="2:6" x14ac:dyDescent="0.25">
      <c r="B10" s="99"/>
      <c r="C10" s="102"/>
      <c r="D10" s="65">
        <f>Planilha1!I13</f>
        <v>1400.40453</v>
      </c>
      <c r="E10" s="52">
        <f>ROUND((D10/D20),5)</f>
        <v>7.5900000000000004E-3</v>
      </c>
      <c r="F10" s="53"/>
    </row>
    <row r="11" spans="2:6" ht="15.75" thickBot="1" x14ac:dyDescent="0.3">
      <c r="B11" s="100"/>
      <c r="C11" s="103"/>
      <c r="D11" s="54"/>
      <c r="E11" s="55"/>
      <c r="F11" s="56">
        <v>1</v>
      </c>
    </row>
    <row r="12" spans="2:6" x14ac:dyDescent="0.25">
      <c r="B12" s="104">
        <v>2</v>
      </c>
      <c r="C12" s="101" t="str">
        <f>Planilha1!D14</f>
        <v xml:space="preserve">DRENAGEM PLUVIAL </v>
      </c>
      <c r="D12" s="49"/>
      <c r="E12" s="57"/>
      <c r="F12" s="51">
        <f>D13*F14</f>
        <v>35881.236556200005</v>
      </c>
    </row>
    <row r="13" spans="2:6" x14ac:dyDescent="0.25">
      <c r="B13" s="105"/>
      <c r="C13" s="102"/>
      <c r="D13" s="65">
        <f>Planilha1!I17</f>
        <v>35881.236556200005</v>
      </c>
      <c r="E13" s="52">
        <f>ROUND((D13/D20),5)</f>
        <v>0.19442999999999999</v>
      </c>
      <c r="F13" s="53"/>
    </row>
    <row r="14" spans="2:6" ht="15.75" thickBot="1" x14ac:dyDescent="0.3">
      <c r="B14" s="106"/>
      <c r="C14" s="103"/>
      <c r="D14" s="54"/>
      <c r="E14" s="55"/>
      <c r="F14" s="56">
        <v>1</v>
      </c>
    </row>
    <row r="15" spans="2:6" x14ac:dyDescent="0.25">
      <c r="B15" s="98">
        <v>3</v>
      </c>
      <c r="C15" s="101" t="str">
        <f>Planilha1!D18</f>
        <v>PAVIMENTAÇÃO EM BLOQUETE</v>
      </c>
      <c r="D15" s="49"/>
      <c r="E15" s="57"/>
      <c r="F15" s="51">
        <f>D16*F17</f>
        <v>147265.27585139999</v>
      </c>
    </row>
    <row r="16" spans="2:6" x14ac:dyDescent="0.25">
      <c r="B16" s="99"/>
      <c r="C16" s="102"/>
      <c r="D16" s="65">
        <f>Planilha1!I22</f>
        <v>147265.27585139999</v>
      </c>
      <c r="E16" s="52">
        <f>ROUND((D16/D20),5)</f>
        <v>0.79798000000000002</v>
      </c>
      <c r="F16" s="53"/>
    </row>
    <row r="17" spans="2:6" ht="15.75" thickBot="1" x14ac:dyDescent="0.3">
      <c r="B17" s="100"/>
      <c r="C17" s="103"/>
      <c r="D17" s="54"/>
      <c r="E17" s="55"/>
      <c r="F17" s="56">
        <v>1</v>
      </c>
    </row>
    <row r="18" spans="2:6" ht="15.75" thickBot="1" x14ac:dyDescent="0.3">
      <c r="B18" s="86" t="s">
        <v>51</v>
      </c>
      <c r="C18" s="87"/>
      <c r="D18" s="58"/>
      <c r="E18" s="59"/>
      <c r="F18" s="64">
        <f>F9+F12+F15</f>
        <v>184546.91693760001</v>
      </c>
    </row>
    <row r="19" spans="2:6" ht="15.75" thickBot="1" x14ac:dyDescent="0.3">
      <c r="B19" s="88" t="s">
        <v>52</v>
      </c>
      <c r="C19" s="89"/>
      <c r="D19" s="58"/>
      <c r="E19" s="59"/>
      <c r="F19" s="62">
        <f>F18/D20</f>
        <v>1</v>
      </c>
    </row>
    <row r="20" spans="2:6" ht="15.75" thickBot="1" x14ac:dyDescent="0.3">
      <c r="B20" s="90" t="s">
        <v>53</v>
      </c>
      <c r="C20" s="91"/>
      <c r="D20" s="92">
        <f>SUM(D10:D17)</f>
        <v>184546.91693760001</v>
      </c>
      <c r="E20" s="93"/>
      <c r="F20" s="64">
        <f>F18</f>
        <v>184546.91693760001</v>
      </c>
    </row>
    <row r="21" spans="2:6" ht="15.75" thickBot="1" x14ac:dyDescent="0.3">
      <c r="B21" s="88" t="s">
        <v>54</v>
      </c>
      <c r="C21" s="89"/>
      <c r="D21" s="94">
        <f>+SUM(E10:E17)</f>
        <v>1</v>
      </c>
      <c r="E21" s="95"/>
      <c r="F21" s="63">
        <f>F19</f>
        <v>1</v>
      </c>
    </row>
  </sheetData>
  <mergeCells count="20">
    <mergeCell ref="B15:B17"/>
    <mergeCell ref="C15:C17"/>
    <mergeCell ref="B3:F3"/>
    <mergeCell ref="B4:F4"/>
    <mergeCell ref="B5:F5"/>
    <mergeCell ref="B6:E6"/>
    <mergeCell ref="B7:B8"/>
    <mergeCell ref="C7:C8"/>
    <mergeCell ref="D7:D8"/>
    <mergeCell ref="E7:E8"/>
    <mergeCell ref="B9:B11"/>
    <mergeCell ref="C9:C11"/>
    <mergeCell ref="B12:B14"/>
    <mergeCell ref="C12:C14"/>
    <mergeCell ref="B18:C18"/>
    <mergeCell ref="B19:C19"/>
    <mergeCell ref="B20:C20"/>
    <mergeCell ref="D20:E20"/>
    <mergeCell ref="B21:C21"/>
    <mergeCell ref="D21:E2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Sec. De Obras</dc:creator>
  <cp:lastModifiedBy>USER</cp:lastModifiedBy>
  <cp:lastPrinted>2025-09-24T18:43:56Z</cp:lastPrinted>
  <dcterms:created xsi:type="dcterms:W3CDTF">2025-06-23T16:53:06Z</dcterms:created>
  <dcterms:modified xsi:type="dcterms:W3CDTF">2025-09-25T14:55:36Z</dcterms:modified>
</cp:coreProperties>
</file>