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tor Obras\Desktop\DOCUMENTOS\PREFEITURA 2026\LOTEAMENTO\LICITAÇÃO - LOTEAMENTO\"/>
    </mc:Choice>
  </mc:AlternateContent>
  <xr:revisionPtr revIDLastSave="0" documentId="13_ncr:1_{70A192DA-C8C7-4376-9230-7D55C9D1072E}" xr6:coauthVersionLast="47" xr6:coauthVersionMax="47" xr10:uidLastSave="{00000000-0000-0000-0000-000000000000}"/>
  <bookViews>
    <workbookView xWindow="-120" yWindow="-120" windowWidth="29040" windowHeight="15720" xr2:uid="{342B0646-0DA8-4E2C-ACA6-E4877ACF6A0E}"/>
  </bookViews>
  <sheets>
    <sheet name="PLANILHA ORÇAMENTÁRIA " sheetId="2" r:id="rId1"/>
    <sheet name="MEMÓRIA DE CALCULO" sheetId="3" r:id="rId2"/>
    <sheet name="CRONOGRAMA " sheetId="4" r:id="rId3"/>
  </sheets>
  <externalReferences>
    <externalReference r:id="rId4"/>
  </externalReferences>
  <definedNames>
    <definedName name="DESONERACAO" hidden="1">IF(OR(Import.Desoneracao="DESONERADO",Import.Desoneracao="SIM"),"SIM","NÃO")</definedName>
    <definedName name="Import.Desoneracao" hidden="1">OFFSET([1]DADOS!$G$18,0,-1)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4" l="1"/>
  <c r="G15" i="4"/>
  <c r="F15" i="4"/>
  <c r="E14" i="4"/>
  <c r="E15" i="4"/>
  <c r="E12" i="4"/>
  <c r="I19" i="3"/>
  <c r="I17" i="3"/>
  <c r="I20" i="3"/>
  <c r="I16" i="3"/>
  <c r="I8" i="2"/>
  <c r="I18" i="3"/>
  <c r="I15" i="2"/>
  <c r="I14" i="2"/>
  <c r="I22" i="3" l="1"/>
  <c r="C12" i="4"/>
  <c r="I7" i="4"/>
  <c r="B24" i="3"/>
  <c r="B13" i="3"/>
  <c r="B11" i="3"/>
  <c r="F14" i="2" l="1"/>
  <c r="J14" i="2" s="1"/>
  <c r="G27" i="3"/>
  <c r="I8" i="3"/>
  <c r="I27" i="3" l="1"/>
  <c r="I30" i="3" s="1"/>
  <c r="F15" i="2" s="1"/>
  <c r="J15" i="2" s="1"/>
  <c r="I16" i="2" s="1"/>
  <c r="J17" i="2" s="1"/>
  <c r="I8" i="4" l="1"/>
  <c r="E13" i="4"/>
  <c r="H13" i="4" l="1"/>
  <c r="G13" i="4"/>
  <c r="F13" i="4"/>
  <c r="F14" i="4" l="1"/>
  <c r="G14" i="4"/>
  <c r="H14" i="4"/>
</calcChain>
</file>

<file path=xl/sharedStrings.xml><?xml version="1.0" encoding="utf-8"?>
<sst xmlns="http://schemas.openxmlformats.org/spreadsheetml/2006/main" count="113" uniqueCount="74">
  <si>
    <t>PREFEITURA MUNICIPAL DE SENADOR AMARAL
Estado de Minas Gerais
CNPJ 41.778.556/0001-90
Telefax: (35)3437-1137 
E-mail: www.senadoramaral.mg.gov.br</t>
  </si>
  <si>
    <t xml:space="preserve">RESPONSÁVEL TÉCNICO </t>
  </si>
  <si>
    <t>_______________________________________________________</t>
  </si>
  <si>
    <t>PREFEITO MUNICIPAL</t>
  </si>
  <si>
    <t>DANIEL FRANCO DA SILVEIRA</t>
  </si>
  <si>
    <t>FOLHA N°: 01/01</t>
  </si>
  <si>
    <t>DATA:</t>
  </si>
  <si>
    <t>FORMA DE EXECUÇÃO:</t>
  </si>
  <si>
    <t>( ) DIRETA</t>
  </si>
  <si>
    <t>( X ) INDIRETA</t>
  </si>
  <si>
    <t>BDI (%)</t>
  </si>
  <si>
    <t>ITEM</t>
  </si>
  <si>
    <t>FORMA EXECUÇÃO</t>
  </si>
  <si>
    <t>CÓDIGO</t>
  </si>
  <si>
    <t>DESCRIÇÃO</t>
  </si>
  <si>
    <t>QTDADE</t>
  </si>
  <si>
    <t>UNID.</t>
  </si>
  <si>
    <t>PREÇO UNITÁRIO S/ BDI</t>
  </si>
  <si>
    <t>PREÇO UNIT. COM BDI</t>
  </si>
  <si>
    <t>TOTAL COM BDI</t>
  </si>
  <si>
    <t>1.1</t>
  </si>
  <si>
    <t>INDIRETA</t>
  </si>
  <si>
    <t>TOTAL DE ITEM 1:</t>
  </si>
  <si>
    <t xml:space="preserve"> 92404</t>
  </si>
  <si>
    <t>EXECUÇÃO DE VIA EM PISO INTERTRAVADO, COM BLOCO 16 FACES DE 22 X 11 CM, ESPESSURA 8 CM. AF_12/2015</t>
  </si>
  <si>
    <t>M²</t>
  </si>
  <si>
    <t>95875</t>
  </si>
  <si>
    <t>TRANSPORTE COM CAMINHÃO BASCULANTE DE 10 M³, EM VIA URBANA PAVIMENTADA, DMT ATÉ 30 KM (UNIDADE: M3XKM). AF_07/2020 - TRANSPORTE DA AREIA</t>
  </si>
  <si>
    <t>TOTAL GERAL DA PLANILHA</t>
  </si>
  <si>
    <t>TOTAL</t>
  </si>
  <si>
    <t>PLANILHA ORÇAMENTÁRIA DE CUSTOS</t>
  </si>
  <si>
    <r>
      <t xml:space="preserve">PREFEITURA: </t>
    </r>
    <r>
      <rPr>
        <sz val="11"/>
        <rFont val="Arial"/>
        <family val="2"/>
      </rPr>
      <t>PREFEITURA DO MUNICÍPIO DE SENADOR AMARAL</t>
    </r>
  </si>
  <si>
    <t>% ISS MUNICIPAL:</t>
  </si>
  <si>
    <t>M3KM</t>
  </si>
  <si>
    <t>OBRAS VIÁRIAS</t>
  </si>
  <si>
    <t>MEMÓRIA DE CÁLCULO</t>
  </si>
  <si>
    <t>1.0</t>
  </si>
  <si>
    <t>QUANTIDADE</t>
  </si>
  <si>
    <t>UNID</t>
  </si>
  <si>
    <t>COMPR.</t>
  </si>
  <si>
    <t>M2</t>
  </si>
  <si>
    <t>LARGURA</t>
  </si>
  <si>
    <t>ÁREA</t>
  </si>
  <si>
    <t xml:space="preserve">EXPESSURA </t>
  </si>
  <si>
    <t>M3</t>
  </si>
  <si>
    <t>KM</t>
  </si>
  <si>
    <t>M3/KM</t>
  </si>
  <si>
    <t>CRONOGRAMA FÍSICO - FINANCAIRO</t>
  </si>
  <si>
    <t>VALOR:</t>
  </si>
  <si>
    <t>ETAPAS/DESCRIÇÃO</t>
  </si>
  <si>
    <t>FÍSICO/ FINANCEIRO</t>
  </si>
  <si>
    <t>TOTAL  ETAPAS</t>
  </si>
  <si>
    <t>MÊS 1</t>
  </si>
  <si>
    <t>MÊS 2</t>
  </si>
  <si>
    <t>MÊS 3</t>
  </si>
  <si>
    <t>Físico %</t>
  </si>
  <si>
    <t>Financeiro</t>
  </si>
  <si>
    <t>OBR</t>
  </si>
  <si>
    <t>24,49%</t>
  </si>
  <si>
    <t>LARISSA VITORIA DA SILVA</t>
  </si>
  <si>
    <t>CREA/CAU - A.285413-9</t>
  </si>
  <si>
    <t>1.2</t>
  </si>
  <si>
    <r>
      <t>LOCAL:</t>
    </r>
    <r>
      <rPr>
        <sz val="11"/>
        <rFont val="Arial"/>
        <family val="2"/>
      </rPr>
      <t xml:space="preserve"> LOTEAMENTO ELISA BUENO - SENADOR AMARAL - MG</t>
    </r>
  </si>
  <si>
    <r>
      <t xml:space="preserve">OBRA: </t>
    </r>
    <r>
      <rPr>
        <sz val="11"/>
        <rFont val="Arial"/>
        <family val="2"/>
      </rPr>
      <t>MELHORAMENTO DAS RUAS NO MUNICÍPIO</t>
    </r>
    <r>
      <rPr>
        <b/>
        <sz val="11"/>
        <rFont val="Arial"/>
        <family val="2"/>
      </rPr>
      <t xml:space="preserve"> </t>
    </r>
  </si>
  <si>
    <t>RUA BENEDITO XAVIER DE REZENDE</t>
  </si>
  <si>
    <t>RUA MARIA APARECIDA DE REZENDE</t>
  </si>
  <si>
    <t>RUA BENEDITO WILSON DE REZENDE</t>
  </si>
  <si>
    <t>RUA MARIA APARECIDA DE REZENDE (PARTE DE CIMA)</t>
  </si>
  <si>
    <r>
      <t xml:space="preserve">REGIÃO / MÊS / REFERÊNCIA: </t>
    </r>
    <r>
      <rPr>
        <sz val="11"/>
        <rFont val="Arial"/>
        <family val="2"/>
      </rPr>
      <t>SINAPI - 02/2026 S/ DESON.</t>
    </r>
  </si>
  <si>
    <t>TOTAL: DUZENTOS E TRINTA E SETE MIL, TREZENTOS E TRINTA E TRÊS REAIS E TRINTA E UM CENTAVOS</t>
  </si>
  <si>
    <r>
      <t xml:space="preserve">LOCAL: </t>
    </r>
    <r>
      <rPr>
        <sz val="11"/>
        <rFont val="Arial"/>
        <family val="2"/>
      </rPr>
      <t>LOTEAMENTO ELISA BUENO - SENADOR AMARAL - MG</t>
    </r>
  </si>
  <si>
    <r>
      <t xml:space="preserve">OBRA: </t>
    </r>
    <r>
      <rPr>
        <sz val="11"/>
        <rFont val="Arial"/>
        <family val="2"/>
      </rPr>
      <t xml:space="preserve">MELHORAMENTO DAS RUAS NO MUNICÍPIO </t>
    </r>
  </si>
  <si>
    <r>
      <t>OBRA:</t>
    </r>
    <r>
      <rPr>
        <sz val="11"/>
        <rFont val="Arial"/>
        <family val="2"/>
      </rPr>
      <t xml:space="preserve"> MELHORAMENTO DAS RUAS NO MUNICÍPIO </t>
    </r>
    <r>
      <rPr>
        <b/>
        <sz val="11"/>
        <rFont val="Arial"/>
        <family val="2"/>
      </rPr>
      <t xml:space="preserve"> </t>
    </r>
  </si>
  <si>
    <r>
      <t>LOCAL:</t>
    </r>
    <r>
      <rPr>
        <sz val="11"/>
        <rFont val="Arial"/>
        <family val="2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</si>
</sst>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R$&quot;\ #,##0.00"/>
    <numFmt numFmtId="165" formatCode="&quot;R$ &quot;#,##0.00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9.5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name val="Arial Black"/>
      <family val="2"/>
    </font>
    <font>
      <b/>
      <sz val="9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142">
    <xf numFmtId="0" fontId="0" fillId="0" borderId="0" xfId="0"/>
    <xf numFmtId="0" fontId="0" fillId="0" borderId="1" xfId="0" applyBorder="1"/>
    <xf numFmtId="0" fontId="0" fillId="0" borderId="15" xfId="0" applyBorder="1"/>
    <xf numFmtId="0" fontId="0" fillId="0" borderId="0" xfId="0" applyAlignment="1">
      <alignment horizontal="center"/>
    </xf>
    <xf numFmtId="0" fontId="0" fillId="0" borderId="18" xfId="0" applyBorder="1"/>
    <xf numFmtId="4" fontId="5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 wrapText="1"/>
    </xf>
    <xf numFmtId="4" fontId="9" fillId="0" borderId="10" xfId="0" applyNumberFormat="1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" fontId="7" fillId="0" borderId="1" xfId="1" applyNumberFormat="1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left" vertical="center"/>
    </xf>
    <xf numFmtId="164" fontId="7" fillId="0" borderId="1" xfId="0" applyNumberFormat="1" applyFont="1" applyBorder="1" applyAlignment="1">
      <alignment horizontal="center" vertical="center"/>
    </xf>
    <xf numFmtId="0" fontId="18" fillId="4" borderId="9" xfId="0" applyFont="1" applyFill="1" applyBorder="1" applyAlignment="1">
      <alignment horizontal="center" vertical="center"/>
    </xf>
    <xf numFmtId="10" fontId="19" fillId="4" borderId="9" xfId="0" applyNumberFormat="1" applyFont="1" applyFill="1" applyBorder="1" applyAlignment="1">
      <alignment horizontal="center" vertical="center"/>
    </xf>
    <xf numFmtId="2" fontId="0" fillId="0" borderId="1" xfId="0" applyNumberFormat="1" applyBorder="1"/>
    <xf numFmtId="2" fontId="0" fillId="0" borderId="1" xfId="0" applyNumberFormat="1" applyBorder="1" applyAlignment="1">
      <alignment horizontal="right"/>
    </xf>
    <xf numFmtId="4" fontId="5" fillId="3" borderId="10" xfId="0" applyNumberFormat="1" applyFont="1" applyFill="1" applyBorder="1" applyAlignment="1">
      <alignment vertical="center"/>
    </xf>
    <xf numFmtId="164" fontId="7" fillId="0" borderId="10" xfId="0" applyNumberFormat="1" applyFont="1" applyBorder="1" applyAlignment="1">
      <alignment horizontal="center" vertical="center"/>
    </xf>
    <xf numFmtId="0" fontId="0" fillId="0" borderId="10" xfId="0" applyBorder="1"/>
    <xf numFmtId="0" fontId="4" fillId="0" borderId="10" xfId="0" applyFont="1" applyBorder="1"/>
    <xf numFmtId="0" fontId="5" fillId="0" borderId="1" xfId="0" applyFont="1" applyBorder="1" applyAlignment="1">
      <alignment horizontal="right" vertical="center"/>
    </xf>
    <xf numFmtId="4" fontId="12" fillId="0" borderId="0" xfId="0" applyNumberFormat="1" applyFont="1" applyAlignment="1">
      <alignment vertical="center" wrapText="1"/>
    </xf>
    <xf numFmtId="10" fontId="12" fillId="0" borderId="0" xfId="0" applyNumberFormat="1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 wrapText="1"/>
    </xf>
    <xf numFmtId="10" fontId="12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10" fontId="12" fillId="4" borderId="1" xfId="0" applyNumberFormat="1" applyFont="1" applyFill="1" applyBorder="1" applyAlignment="1">
      <alignment horizontal="center" vertical="center" wrapText="1"/>
    </xf>
    <xf numFmtId="165" fontId="12" fillId="4" borderId="1" xfId="0" applyNumberFormat="1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/>
    </xf>
    <xf numFmtId="4" fontId="12" fillId="0" borderId="10" xfId="0" applyNumberFormat="1" applyFont="1" applyBorder="1" applyAlignment="1">
      <alignment vertical="center" wrapText="1"/>
    </xf>
    <xf numFmtId="10" fontId="12" fillId="4" borderId="10" xfId="0" applyNumberFormat="1" applyFont="1" applyFill="1" applyBorder="1" applyAlignment="1">
      <alignment horizontal="center" vertical="center" wrapText="1"/>
    </xf>
    <xf numFmtId="165" fontId="12" fillId="4" borderId="10" xfId="0" applyNumberFormat="1" applyFont="1" applyFill="1" applyBorder="1" applyAlignment="1">
      <alignment horizontal="center" vertical="center" wrapText="1"/>
    </xf>
    <xf numFmtId="10" fontId="12" fillId="0" borderId="10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22" fillId="0" borderId="0" xfId="0" applyFont="1" applyAlignment="1">
      <alignment horizontal="left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left" vertical="center"/>
    </xf>
    <xf numFmtId="4" fontId="5" fillId="0" borderId="10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left"/>
    </xf>
    <xf numFmtId="14" fontId="7" fillId="0" borderId="10" xfId="1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 vertical="center"/>
    </xf>
    <xf numFmtId="49" fontId="8" fillId="0" borderId="10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" fontId="7" fillId="0" borderId="1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4" fontId="7" fillId="0" borderId="3" xfId="0" applyNumberFormat="1" applyFont="1" applyBorder="1" applyAlignment="1">
      <alignment horizontal="center" vertical="center"/>
    </xf>
    <xf numFmtId="4" fontId="7" fillId="0" borderId="4" xfId="0" applyNumberFormat="1" applyFont="1" applyBorder="1" applyAlignment="1">
      <alignment horizontal="center" vertical="center"/>
    </xf>
    <xf numFmtId="4" fontId="7" fillId="0" borderId="12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left" wrapText="1"/>
    </xf>
    <xf numFmtId="0" fontId="5" fillId="3" borderId="10" xfId="0" applyFont="1" applyFill="1" applyBorder="1" applyAlignment="1">
      <alignment horizontal="left" wrapText="1"/>
    </xf>
    <xf numFmtId="0" fontId="14" fillId="0" borderId="9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 wrapText="1"/>
    </xf>
    <xf numFmtId="164" fontId="5" fillId="0" borderId="1" xfId="0" applyNumberFormat="1" applyFont="1" applyBorder="1" applyAlignment="1">
      <alignment horizontal="right" vertical="center"/>
    </xf>
    <xf numFmtId="164" fontId="5" fillId="0" borderId="10" xfId="0" applyNumberFormat="1" applyFont="1" applyBorder="1" applyAlignment="1">
      <alignment horizontal="right" vertical="center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5" fillId="3" borderId="9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0" fillId="0" borderId="21" xfId="0" applyBorder="1" applyAlignment="1">
      <alignment horizontal="center"/>
    </xf>
    <xf numFmtId="0" fontId="18" fillId="4" borderId="1" xfId="0" applyFont="1" applyFill="1" applyBorder="1" applyAlignment="1">
      <alignment horizontal="left"/>
    </xf>
    <xf numFmtId="0" fontId="18" fillId="4" borderId="10" xfId="0" applyFont="1" applyFill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0" fillId="0" borderId="11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10" fontId="19" fillId="4" borderId="1" xfId="0" applyNumberFormat="1" applyFont="1" applyFill="1" applyBorder="1" applyAlignment="1">
      <alignment horizontal="left" vertical="center" wrapText="1"/>
    </xf>
    <xf numFmtId="10" fontId="19" fillId="4" borderId="10" xfId="0" applyNumberFormat="1" applyFont="1" applyFill="1" applyBorder="1" applyAlignment="1">
      <alignment horizontal="left" vertical="center" wrapText="1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B99A9174-6F2C-4ADB-B2B1-22F1320C2352}"/>
    <cellStyle name="Vírgula" xfId="1" builtinId="3"/>
    <cellStyle name="Vírgula 2" xfId="3" xr:uid="{B2604909-D051-484E-A2A2-160795DC357B}"/>
  </cellStyles>
  <dxfs count="2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66675</xdr:rowOff>
    </xdr:from>
    <xdr:to>
      <xdr:col>2</xdr:col>
      <xdr:colOff>274438</xdr:colOff>
      <xdr:row>2</xdr:row>
      <xdr:rowOff>394607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137B241-75AC-4A78-A50C-40E86A14102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1141213" cy="111850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762000</xdr:colOff>
      <xdr:row>0</xdr:row>
      <xdr:rowOff>38100</xdr:rowOff>
    </xdr:from>
    <xdr:to>
      <xdr:col>9</xdr:col>
      <xdr:colOff>876300</xdr:colOff>
      <xdr:row>2</xdr:row>
      <xdr:rowOff>342900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6D0B2E-D5DC-4B4A-938A-03D89F1BB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2325" y="38100"/>
          <a:ext cx="1095375" cy="1123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66675</xdr:rowOff>
    </xdr:from>
    <xdr:to>
      <xdr:col>1</xdr:col>
      <xdr:colOff>750688</xdr:colOff>
      <xdr:row>2</xdr:row>
      <xdr:rowOff>280307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A5713CF-0512-4E13-8993-B48FB7AAC3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1141213" cy="11470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762000</xdr:colOff>
      <xdr:row>0</xdr:row>
      <xdr:rowOff>38100</xdr:rowOff>
    </xdr:from>
    <xdr:to>
      <xdr:col>9</xdr:col>
      <xdr:colOff>990600</xdr:colOff>
      <xdr:row>2</xdr:row>
      <xdr:rowOff>228600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3CA671B-62AC-4531-BEC7-6263104B2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9925" y="38100"/>
          <a:ext cx="1095375" cy="1123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2</xdr:col>
      <xdr:colOff>398263</xdr:colOff>
      <xdr:row>2</xdr:row>
      <xdr:rowOff>280307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7345A7F-3DA6-4CBD-9ECF-1555E81EDEE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5"/>
          <a:ext cx="1141213" cy="11661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752475</xdr:colOff>
      <xdr:row>0</xdr:row>
      <xdr:rowOff>47625</xdr:rowOff>
    </xdr:from>
    <xdr:to>
      <xdr:col>9</xdr:col>
      <xdr:colOff>942975</xdr:colOff>
      <xdr:row>2</xdr:row>
      <xdr:rowOff>200025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6125FAB-0D09-4A70-A88F-50A119B58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5" y="47625"/>
          <a:ext cx="1095375" cy="1143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BDI.xls" TargetMode="External"/><Relationship Id="rId1" Type="http://schemas.openxmlformats.org/officeDocument/2006/relationships/externalLinkPath" Target="file:///D:\BD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FC8ED-F164-4247-9ACA-ECBEE84F079A}">
  <sheetPr>
    <pageSetUpPr fitToPage="1"/>
  </sheetPr>
  <dimension ref="A1:J27"/>
  <sheetViews>
    <sheetView tabSelected="1" topLeftCell="A3" workbookViewId="0">
      <selection activeCell="F9" sqref="F9"/>
    </sheetView>
  </sheetViews>
  <sheetFormatPr defaultRowHeight="15" x14ac:dyDescent="0.25"/>
  <cols>
    <col min="1" max="1" width="6.7109375" customWidth="1"/>
    <col min="2" max="2" width="9" customWidth="1"/>
    <col min="3" max="3" width="9.85546875" customWidth="1"/>
    <col min="4" max="4" width="40.42578125" customWidth="1"/>
    <col min="5" max="5" width="38.5703125" customWidth="1"/>
    <col min="6" max="6" width="20" customWidth="1"/>
    <col min="7" max="7" width="12.140625" customWidth="1"/>
    <col min="8" max="8" width="14.28515625" customWidth="1"/>
    <col min="9" max="9" width="14.7109375" customWidth="1"/>
    <col min="10" max="10" width="15.85546875" customWidth="1"/>
  </cols>
  <sheetData>
    <row r="1" spans="1:10" ht="35.25" customHeight="1" x14ac:dyDescent="0.25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29.25" customHeight="1" x14ac:dyDescent="0.2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34.5" customHeight="1" x14ac:dyDescent="0.25">
      <c r="A3" s="57"/>
      <c r="B3" s="58"/>
      <c r="C3" s="58"/>
      <c r="D3" s="58"/>
      <c r="E3" s="58"/>
      <c r="F3" s="58"/>
      <c r="G3" s="58"/>
      <c r="H3" s="58"/>
      <c r="I3" s="58"/>
      <c r="J3" s="59"/>
    </row>
    <row r="4" spans="1:10" x14ac:dyDescent="0.25">
      <c r="A4" s="60"/>
      <c r="B4" s="61"/>
      <c r="C4" s="61"/>
      <c r="D4" s="61"/>
      <c r="E4" s="61"/>
      <c r="F4" s="61"/>
      <c r="G4" s="61"/>
      <c r="H4" s="61"/>
      <c r="I4" s="61"/>
      <c r="J4" s="62"/>
    </row>
    <row r="5" spans="1:10" ht="16.5" x14ac:dyDescent="0.25">
      <c r="A5" s="63" t="s">
        <v>30</v>
      </c>
      <c r="B5" s="64"/>
      <c r="C5" s="64"/>
      <c r="D5" s="64"/>
      <c r="E5" s="64"/>
      <c r="F5" s="64"/>
      <c r="G5" s="64"/>
      <c r="H5" s="64"/>
      <c r="I5" s="64"/>
      <c r="J5" s="65"/>
    </row>
    <row r="6" spans="1:10" x14ac:dyDescent="0.25">
      <c r="A6" s="60"/>
      <c r="B6" s="61"/>
      <c r="C6" s="61"/>
      <c r="D6" s="61"/>
      <c r="E6" s="61"/>
      <c r="F6" s="61"/>
      <c r="G6" s="61"/>
      <c r="H6" s="61"/>
      <c r="I6" s="61"/>
      <c r="J6" s="62"/>
    </row>
    <row r="7" spans="1:10" x14ac:dyDescent="0.25">
      <c r="A7" s="66" t="s">
        <v>31</v>
      </c>
      <c r="B7" s="67"/>
      <c r="C7" s="67"/>
      <c r="D7" s="68"/>
      <c r="E7" s="68"/>
      <c r="F7" s="68"/>
      <c r="G7" s="68"/>
      <c r="H7" s="69" t="s">
        <v>5</v>
      </c>
      <c r="I7" s="69"/>
      <c r="J7" s="70"/>
    </row>
    <row r="8" spans="1:10" x14ac:dyDescent="0.25">
      <c r="A8" s="66" t="s">
        <v>63</v>
      </c>
      <c r="B8" s="67"/>
      <c r="C8" s="67"/>
      <c r="D8" s="67"/>
      <c r="E8" s="67"/>
      <c r="F8" s="67"/>
      <c r="G8" s="67"/>
      <c r="H8" s="5" t="s">
        <v>6</v>
      </c>
      <c r="I8" s="72">
        <f ca="1">TODAY()</f>
        <v>46111</v>
      </c>
      <c r="J8" s="73"/>
    </row>
    <row r="9" spans="1:10" ht="18" customHeight="1" x14ac:dyDescent="0.25">
      <c r="A9" s="79" t="s">
        <v>73</v>
      </c>
      <c r="B9" s="80"/>
      <c r="C9" s="80"/>
      <c r="D9" s="80"/>
      <c r="E9" s="81"/>
      <c r="F9" s="50"/>
      <c r="G9" s="51"/>
      <c r="H9" s="82" t="s">
        <v>7</v>
      </c>
      <c r="I9" s="83"/>
      <c r="J9" s="84"/>
    </row>
    <row r="10" spans="1:10" x14ac:dyDescent="0.25">
      <c r="A10" s="66" t="s">
        <v>68</v>
      </c>
      <c r="B10" s="67"/>
      <c r="C10" s="67"/>
      <c r="D10" s="67"/>
      <c r="E10" s="67"/>
      <c r="F10" s="67"/>
      <c r="G10" s="85" t="s">
        <v>8</v>
      </c>
      <c r="H10" s="85"/>
      <c r="I10" s="77" t="s">
        <v>9</v>
      </c>
      <c r="J10" s="78"/>
    </row>
    <row r="11" spans="1:10" x14ac:dyDescent="0.25">
      <c r="A11" s="76"/>
      <c r="B11" s="67"/>
      <c r="C11" s="67"/>
      <c r="D11" s="67"/>
      <c r="E11" s="67"/>
      <c r="F11" s="5" t="s">
        <v>32</v>
      </c>
      <c r="G11" s="18">
        <v>0.05</v>
      </c>
      <c r="H11" s="6" t="s">
        <v>10</v>
      </c>
      <c r="I11" s="74" t="s">
        <v>58</v>
      </c>
      <c r="J11" s="75"/>
    </row>
    <row r="12" spans="1:10" ht="38.25" x14ac:dyDescent="0.25">
      <c r="A12" s="7" t="s">
        <v>11</v>
      </c>
      <c r="B12" s="8" t="s">
        <v>12</v>
      </c>
      <c r="C12" s="9" t="s">
        <v>13</v>
      </c>
      <c r="D12" s="71" t="s">
        <v>14</v>
      </c>
      <c r="E12" s="71"/>
      <c r="F12" s="10" t="s">
        <v>15</v>
      </c>
      <c r="G12" s="10" t="s">
        <v>16</v>
      </c>
      <c r="H12" s="10" t="s">
        <v>17</v>
      </c>
      <c r="I12" s="10" t="s">
        <v>18</v>
      </c>
      <c r="J12" s="11" t="s">
        <v>19</v>
      </c>
    </row>
    <row r="13" spans="1:10" x14ac:dyDescent="0.25">
      <c r="A13" s="12">
        <v>1</v>
      </c>
      <c r="B13" s="86" t="s">
        <v>34</v>
      </c>
      <c r="C13" s="86"/>
      <c r="D13" s="86"/>
      <c r="E13" s="86"/>
      <c r="F13" s="86"/>
      <c r="G13" s="86"/>
      <c r="H13" s="86"/>
      <c r="I13" s="86"/>
      <c r="J13" s="87"/>
    </row>
    <row r="14" spans="1:10" ht="29.25" customHeight="1" x14ac:dyDescent="0.25">
      <c r="A14" s="13" t="s">
        <v>20</v>
      </c>
      <c r="B14" s="14" t="s">
        <v>21</v>
      </c>
      <c r="C14" s="17" t="s">
        <v>23</v>
      </c>
      <c r="D14" s="92" t="s">
        <v>24</v>
      </c>
      <c r="E14" s="92"/>
      <c r="F14" s="15">
        <f>'MEMÓRIA DE CALCULO'!I22</f>
        <v>1978.8</v>
      </c>
      <c r="G14" s="6" t="s">
        <v>25</v>
      </c>
      <c r="H14" s="19">
        <v>93.17</v>
      </c>
      <c r="I14" s="19">
        <f t="shared" ref="I14:I15" si="0">ROUND((H14*1.2449),2)</f>
        <v>115.99</v>
      </c>
      <c r="J14" s="25">
        <f t="shared" ref="J14:J15" si="1">ROUND((F14*I14),2)</f>
        <v>229521.01</v>
      </c>
    </row>
    <row r="15" spans="1:10" ht="39.75" customHeight="1" x14ac:dyDescent="0.25">
      <c r="A15" s="13" t="s">
        <v>61</v>
      </c>
      <c r="B15" s="14" t="s">
        <v>21</v>
      </c>
      <c r="C15" s="17" t="s">
        <v>26</v>
      </c>
      <c r="D15" s="92" t="s">
        <v>27</v>
      </c>
      <c r="E15" s="92"/>
      <c r="F15" s="15">
        <f>'MEMÓRIA DE CALCULO'!I30</f>
        <v>2374.56</v>
      </c>
      <c r="G15" s="6" t="s">
        <v>33</v>
      </c>
      <c r="H15" s="19">
        <v>2.64</v>
      </c>
      <c r="I15" s="19">
        <f t="shared" si="0"/>
        <v>3.29</v>
      </c>
      <c r="J15" s="25">
        <f t="shared" si="1"/>
        <v>7812.3</v>
      </c>
    </row>
    <row r="16" spans="1:10" x14ac:dyDescent="0.25">
      <c r="A16" s="88" t="s">
        <v>22</v>
      </c>
      <c r="B16" s="89"/>
      <c r="C16" s="89"/>
      <c r="D16" s="89"/>
      <c r="E16" s="89"/>
      <c r="F16" s="89"/>
      <c r="G16" s="89"/>
      <c r="H16" s="89"/>
      <c r="I16" s="90">
        <f>SUM(J14+J15)</f>
        <v>237333.31</v>
      </c>
      <c r="J16" s="91"/>
    </row>
    <row r="17" spans="1:10" ht="16.5" customHeight="1" x14ac:dyDescent="0.25">
      <c r="A17" s="93" t="s">
        <v>28</v>
      </c>
      <c r="B17" s="94"/>
      <c r="C17" s="94"/>
      <c r="D17" s="94"/>
      <c r="E17" s="94"/>
      <c r="F17" s="94"/>
      <c r="G17" s="94"/>
      <c r="H17" s="94"/>
      <c r="I17" s="94"/>
      <c r="J17" s="24">
        <f>I16</f>
        <v>237333.31</v>
      </c>
    </row>
    <row r="18" spans="1:10" ht="16.5" customHeight="1" x14ac:dyDescent="0.25">
      <c r="A18" s="95"/>
      <c r="B18" s="96"/>
      <c r="C18" s="96"/>
      <c r="D18" s="96"/>
      <c r="E18" s="96"/>
      <c r="F18" s="96"/>
      <c r="G18" s="96"/>
      <c r="H18" s="96"/>
      <c r="I18" s="96"/>
      <c r="J18" s="97"/>
    </row>
    <row r="19" spans="1:10" ht="16.5" customHeight="1" x14ac:dyDescent="0.25">
      <c r="A19" s="98" t="s">
        <v>69</v>
      </c>
      <c r="B19" s="99"/>
      <c r="C19" s="99"/>
      <c r="D19" s="99"/>
      <c r="E19" s="99"/>
      <c r="F19" s="99"/>
      <c r="G19" s="99"/>
      <c r="H19" s="99"/>
      <c r="I19" s="99"/>
      <c r="J19" s="100"/>
    </row>
    <row r="20" spans="1:10" x14ac:dyDescent="0.25">
      <c r="A20" s="107"/>
      <c r="B20" s="108"/>
      <c r="C20" s="108"/>
      <c r="D20" s="108"/>
      <c r="E20" s="108"/>
      <c r="F20" s="108"/>
      <c r="G20" s="108"/>
      <c r="H20" s="108"/>
      <c r="I20" s="108"/>
      <c r="J20" s="109"/>
    </row>
    <row r="21" spans="1:10" x14ac:dyDescent="0.25">
      <c r="A21" s="101"/>
      <c r="B21" s="102"/>
      <c r="C21" s="102"/>
      <c r="D21" s="102"/>
      <c r="E21" s="102"/>
      <c r="F21" s="102"/>
      <c r="G21" s="102"/>
      <c r="H21" s="102"/>
      <c r="I21" s="102"/>
      <c r="J21" s="103"/>
    </row>
    <row r="22" spans="1:10" x14ac:dyDescent="0.25">
      <c r="A22" s="101"/>
      <c r="B22" s="102"/>
      <c r="C22" s="102"/>
      <c r="D22" s="102"/>
      <c r="E22" s="102"/>
      <c r="F22" s="102"/>
      <c r="G22" s="102"/>
      <c r="H22" s="102"/>
      <c r="I22" s="102"/>
      <c r="J22" s="103"/>
    </row>
    <row r="23" spans="1:10" x14ac:dyDescent="0.25">
      <c r="A23" s="101"/>
      <c r="B23" s="102"/>
      <c r="C23" s="102"/>
      <c r="D23" s="102"/>
      <c r="E23" s="102"/>
      <c r="F23" s="102"/>
      <c r="G23" s="102"/>
      <c r="H23" s="102"/>
      <c r="I23" s="102"/>
      <c r="J23" s="103"/>
    </row>
    <row r="24" spans="1:10" x14ac:dyDescent="0.25">
      <c r="A24" s="101" t="s">
        <v>2</v>
      </c>
      <c r="B24" s="102"/>
      <c r="C24" s="102"/>
      <c r="D24" s="102"/>
      <c r="F24" s="102"/>
      <c r="G24" s="102"/>
      <c r="H24" s="102"/>
      <c r="I24" s="102"/>
      <c r="J24" s="103"/>
    </row>
    <row r="25" spans="1:10" x14ac:dyDescent="0.25">
      <c r="A25" s="101" t="s">
        <v>59</v>
      </c>
      <c r="B25" s="102"/>
      <c r="C25" s="102"/>
      <c r="D25" s="102"/>
      <c r="F25" s="102" t="s">
        <v>2</v>
      </c>
      <c r="G25" s="102"/>
      <c r="H25" s="102"/>
      <c r="I25" s="102"/>
      <c r="J25" s="103"/>
    </row>
    <row r="26" spans="1:10" x14ac:dyDescent="0.25">
      <c r="A26" s="101" t="s">
        <v>60</v>
      </c>
      <c r="B26" s="102"/>
      <c r="C26" s="102"/>
      <c r="D26" s="102"/>
      <c r="F26" s="102" t="s">
        <v>4</v>
      </c>
      <c r="G26" s="102"/>
      <c r="H26" s="102"/>
      <c r="I26" s="102"/>
      <c r="J26" s="103"/>
    </row>
    <row r="27" spans="1:10" ht="15.75" thickBot="1" x14ac:dyDescent="0.3">
      <c r="A27" s="110" t="s">
        <v>1</v>
      </c>
      <c r="B27" s="104"/>
      <c r="C27" s="104"/>
      <c r="D27" s="104"/>
      <c r="E27" s="4"/>
      <c r="F27" s="104" t="s">
        <v>3</v>
      </c>
      <c r="G27" s="105"/>
      <c r="H27" s="105"/>
      <c r="I27" s="105"/>
      <c r="J27" s="106"/>
    </row>
  </sheetData>
  <mergeCells count="36">
    <mergeCell ref="A26:D26"/>
    <mergeCell ref="F25:J25"/>
    <mergeCell ref="F26:J26"/>
    <mergeCell ref="F27:J27"/>
    <mergeCell ref="A20:J20"/>
    <mergeCell ref="A21:J21"/>
    <mergeCell ref="A22:J22"/>
    <mergeCell ref="A23:J23"/>
    <mergeCell ref="F24:J24"/>
    <mergeCell ref="A27:D27"/>
    <mergeCell ref="A17:I17"/>
    <mergeCell ref="A18:J18"/>
    <mergeCell ref="A19:J19"/>
    <mergeCell ref="A24:D24"/>
    <mergeCell ref="A25:D25"/>
    <mergeCell ref="B13:J13"/>
    <mergeCell ref="A16:H16"/>
    <mergeCell ref="I16:J16"/>
    <mergeCell ref="D14:E14"/>
    <mergeCell ref="D15:E15"/>
    <mergeCell ref="D12:E12"/>
    <mergeCell ref="I8:J8"/>
    <mergeCell ref="I11:J11"/>
    <mergeCell ref="A11:E11"/>
    <mergeCell ref="I10:J10"/>
    <mergeCell ref="A8:G8"/>
    <mergeCell ref="A9:E9"/>
    <mergeCell ref="H9:J9"/>
    <mergeCell ref="A10:F10"/>
    <mergeCell ref="G10:H10"/>
    <mergeCell ref="A1:J3"/>
    <mergeCell ref="A4:J4"/>
    <mergeCell ref="A5:J5"/>
    <mergeCell ref="A6:J6"/>
    <mergeCell ref="A7:G7"/>
    <mergeCell ref="H7:J7"/>
  </mergeCells>
  <conditionalFormatting sqref="D14:D15">
    <cfRule type="expression" dxfId="1" priority="7" stopIfTrue="1">
      <formula>$C14=1</formula>
    </cfRule>
    <cfRule type="expression" dxfId="0" priority="8" stopIfTrue="1">
      <formula>OR($C14=0,$C14=2,$C14=3,$C14=4)</formula>
    </cfRule>
  </conditionalFormatting>
  <pageMargins left="0.511811024" right="0.511811024" top="0.78740157499999996" bottom="0.78740157499999996" header="0.31496062000000002" footer="0.31496062000000002"/>
  <pageSetup paperSize="9" scale="74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CD4C4-4E9C-48AD-8890-897754CF044F}">
  <sheetPr>
    <pageSetUpPr fitToPage="1"/>
  </sheetPr>
  <dimension ref="A1:J39"/>
  <sheetViews>
    <sheetView workbookViewId="0">
      <selection activeCell="A9" sqref="A9:J9"/>
    </sheetView>
  </sheetViews>
  <sheetFormatPr defaultRowHeight="15" x14ac:dyDescent="0.25"/>
  <cols>
    <col min="1" max="1" width="8.5703125" customWidth="1"/>
    <col min="2" max="2" width="15.85546875" customWidth="1"/>
    <col min="3" max="3" width="17.140625" customWidth="1"/>
    <col min="4" max="4" width="14.85546875" customWidth="1"/>
    <col min="5" max="5" width="13.85546875" customWidth="1"/>
    <col min="6" max="6" width="14" customWidth="1"/>
    <col min="7" max="7" width="16.28515625" customWidth="1"/>
    <col min="8" max="8" width="13.28515625" customWidth="1"/>
    <col min="9" max="9" width="13" customWidth="1"/>
    <col min="10" max="10" width="16.140625" customWidth="1"/>
  </cols>
  <sheetData>
    <row r="1" spans="1:10" ht="41.25" customHeight="1" x14ac:dyDescent="0.25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33.75" customHeight="1" x14ac:dyDescent="0.2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36.75" customHeight="1" x14ac:dyDescent="0.25">
      <c r="A3" s="57"/>
      <c r="B3" s="58"/>
      <c r="C3" s="58"/>
      <c r="D3" s="58"/>
      <c r="E3" s="58"/>
      <c r="F3" s="58"/>
      <c r="G3" s="58"/>
      <c r="H3" s="58"/>
      <c r="I3" s="58"/>
      <c r="J3" s="59"/>
    </row>
    <row r="4" spans="1:10" x14ac:dyDescent="0.25">
      <c r="A4" s="60"/>
      <c r="B4" s="61"/>
      <c r="C4" s="61"/>
      <c r="D4" s="61"/>
      <c r="E4" s="61"/>
      <c r="F4" s="61"/>
      <c r="G4" s="61"/>
      <c r="H4" s="61"/>
      <c r="I4" s="61"/>
      <c r="J4" s="62"/>
    </row>
    <row r="5" spans="1:10" ht="16.5" x14ac:dyDescent="0.25">
      <c r="A5" s="63" t="s">
        <v>35</v>
      </c>
      <c r="B5" s="64"/>
      <c r="C5" s="64"/>
      <c r="D5" s="64"/>
      <c r="E5" s="64"/>
      <c r="F5" s="64"/>
      <c r="G5" s="64"/>
      <c r="H5" s="64"/>
      <c r="I5" s="64"/>
      <c r="J5" s="65"/>
    </row>
    <row r="6" spans="1:10" x14ac:dyDescent="0.25">
      <c r="A6" s="60"/>
      <c r="B6" s="61"/>
      <c r="C6" s="61"/>
      <c r="D6" s="61"/>
      <c r="E6" s="61"/>
      <c r="F6" s="61"/>
      <c r="G6" s="61"/>
      <c r="H6" s="61"/>
      <c r="I6" s="61"/>
      <c r="J6" s="62"/>
    </row>
    <row r="7" spans="1:10" x14ac:dyDescent="0.25">
      <c r="A7" s="66" t="s">
        <v>31</v>
      </c>
      <c r="B7" s="67"/>
      <c r="C7" s="67"/>
      <c r="D7" s="68"/>
      <c r="E7" s="68"/>
      <c r="F7" s="68"/>
      <c r="G7" s="68"/>
      <c r="H7" s="69" t="s">
        <v>5</v>
      </c>
      <c r="I7" s="69"/>
      <c r="J7" s="70"/>
    </row>
    <row r="8" spans="1:10" x14ac:dyDescent="0.25">
      <c r="A8" s="66" t="s">
        <v>71</v>
      </c>
      <c r="B8" s="67"/>
      <c r="C8" s="67"/>
      <c r="D8" s="67"/>
      <c r="E8" s="67"/>
      <c r="F8" s="67"/>
      <c r="G8" s="67"/>
      <c r="H8" s="5" t="s">
        <v>6</v>
      </c>
      <c r="I8" s="72">
        <f ca="1">TODAY()</f>
        <v>46111</v>
      </c>
      <c r="J8" s="73"/>
    </row>
    <row r="9" spans="1:10" ht="15" customHeight="1" x14ac:dyDescent="0.25">
      <c r="A9" s="111" t="s">
        <v>70</v>
      </c>
      <c r="B9" s="112"/>
      <c r="C9" s="112"/>
      <c r="D9" s="112"/>
      <c r="E9" s="112"/>
      <c r="F9" s="112"/>
      <c r="G9" s="112"/>
      <c r="H9" s="112"/>
      <c r="I9" s="112"/>
      <c r="J9" s="113"/>
    </row>
    <row r="10" spans="1:10" x14ac:dyDescent="0.25">
      <c r="A10" s="60"/>
      <c r="B10" s="61"/>
      <c r="C10" s="61"/>
      <c r="D10" s="61"/>
      <c r="E10" s="61"/>
      <c r="F10" s="61"/>
      <c r="G10" s="61"/>
      <c r="H10" s="61"/>
      <c r="I10" s="61"/>
      <c r="J10" s="62"/>
    </row>
    <row r="11" spans="1:10" ht="15.75" x14ac:dyDescent="0.25">
      <c r="A11" s="20" t="s">
        <v>36</v>
      </c>
      <c r="B11" s="115" t="str">
        <f>'PLANILHA ORÇAMENTÁRIA '!B13</f>
        <v>OBRAS VIÁRIAS</v>
      </c>
      <c r="C11" s="115"/>
      <c r="D11" s="115"/>
      <c r="E11" s="115"/>
      <c r="F11" s="115"/>
      <c r="G11" s="115"/>
      <c r="H11" s="115"/>
      <c r="I11" s="115"/>
      <c r="J11" s="116"/>
    </row>
    <row r="12" spans="1:10" x14ac:dyDescent="0.25">
      <c r="A12" s="117"/>
      <c r="B12" s="118"/>
      <c r="C12" s="118"/>
      <c r="D12" s="118"/>
      <c r="E12" s="118"/>
      <c r="F12" s="118"/>
      <c r="G12" s="118"/>
      <c r="H12" s="118"/>
      <c r="I12" s="118"/>
      <c r="J12" s="119"/>
    </row>
    <row r="13" spans="1:10" x14ac:dyDescent="0.25">
      <c r="A13" s="21" t="s">
        <v>20</v>
      </c>
      <c r="B13" s="123" t="str">
        <f>'PLANILHA ORÇAMENTÁRIA '!D14</f>
        <v>EXECUÇÃO DE VIA EM PISO INTERTRAVADO, COM BLOCO 16 FACES DE 22 X 11 CM, ESPESSURA 8 CM. AF_12/2015</v>
      </c>
      <c r="C13" s="123"/>
      <c r="D13" s="123"/>
      <c r="E13" s="123"/>
      <c r="F13" s="123"/>
      <c r="G13" s="123"/>
      <c r="H13" s="123"/>
      <c r="I13" s="123"/>
      <c r="J13" s="124"/>
    </row>
    <row r="14" spans="1:10" x14ac:dyDescent="0.25">
      <c r="A14" s="60"/>
      <c r="B14" s="61"/>
      <c r="C14" s="61"/>
      <c r="D14" s="61"/>
      <c r="E14" s="61"/>
      <c r="F14" s="61"/>
      <c r="G14" s="61"/>
      <c r="H14" s="61"/>
      <c r="I14" s="61"/>
      <c r="J14" s="62"/>
    </row>
    <row r="15" spans="1:10" x14ac:dyDescent="0.25">
      <c r="A15" s="60"/>
      <c r="B15" s="61"/>
      <c r="C15" s="61"/>
      <c r="D15" s="61"/>
      <c r="E15" s="61"/>
      <c r="F15" s="61"/>
      <c r="G15" s="1" t="s">
        <v>39</v>
      </c>
      <c r="H15" s="1" t="s">
        <v>41</v>
      </c>
      <c r="I15" s="1" t="s">
        <v>29</v>
      </c>
      <c r="J15" s="26" t="s">
        <v>38</v>
      </c>
    </row>
    <row r="16" spans="1:10" x14ac:dyDescent="0.25">
      <c r="A16" s="120" t="s">
        <v>65</v>
      </c>
      <c r="B16" s="121"/>
      <c r="C16" s="121"/>
      <c r="D16" s="121"/>
      <c r="E16" s="121"/>
      <c r="F16" s="122"/>
      <c r="G16" s="22">
        <v>100</v>
      </c>
      <c r="H16" s="22">
        <v>6</v>
      </c>
      <c r="I16" s="22">
        <f>(G16*H16)</f>
        <v>600</v>
      </c>
      <c r="J16" s="27" t="s">
        <v>40</v>
      </c>
    </row>
    <row r="17" spans="1:10" x14ac:dyDescent="0.25">
      <c r="A17" s="120" t="s">
        <v>67</v>
      </c>
      <c r="B17" s="121"/>
      <c r="C17" s="121"/>
      <c r="D17" s="121"/>
      <c r="E17" s="121"/>
      <c r="F17" s="122"/>
      <c r="G17" s="22">
        <v>60.6</v>
      </c>
      <c r="H17" s="22">
        <v>6</v>
      </c>
      <c r="I17" s="22">
        <f>(G17*H17)</f>
        <v>363.6</v>
      </c>
      <c r="J17" s="27" t="s">
        <v>40</v>
      </c>
    </row>
    <row r="18" spans="1:10" x14ac:dyDescent="0.25">
      <c r="A18" s="120" t="s">
        <v>66</v>
      </c>
      <c r="B18" s="121"/>
      <c r="C18" s="121"/>
      <c r="D18" s="121"/>
      <c r="E18" s="121"/>
      <c r="F18" s="122"/>
      <c r="G18" s="22">
        <v>56.6</v>
      </c>
      <c r="H18" s="22">
        <v>6</v>
      </c>
      <c r="I18" s="22">
        <f>(G18*H18)</f>
        <v>339.6</v>
      </c>
      <c r="J18" s="27" t="s">
        <v>40</v>
      </c>
    </row>
    <row r="19" spans="1:10" x14ac:dyDescent="0.25">
      <c r="A19" s="120" t="s">
        <v>66</v>
      </c>
      <c r="B19" s="121"/>
      <c r="C19" s="121"/>
      <c r="D19" s="121"/>
      <c r="E19" s="121"/>
      <c r="F19" s="122"/>
      <c r="G19" s="22">
        <v>18</v>
      </c>
      <c r="H19" s="22">
        <v>3</v>
      </c>
      <c r="I19" s="22">
        <f>(G19*H19)</f>
        <v>54</v>
      </c>
      <c r="J19" s="27" t="s">
        <v>40</v>
      </c>
    </row>
    <row r="20" spans="1:10" x14ac:dyDescent="0.25">
      <c r="A20" s="120" t="s">
        <v>64</v>
      </c>
      <c r="B20" s="121"/>
      <c r="C20" s="121"/>
      <c r="D20" s="121"/>
      <c r="E20" s="121"/>
      <c r="F20" s="122"/>
      <c r="G20" s="22">
        <v>103.6</v>
      </c>
      <c r="H20" s="22">
        <v>6</v>
      </c>
      <c r="I20" s="22">
        <f>(G20*H20)</f>
        <v>621.59999999999991</v>
      </c>
      <c r="J20" s="27" t="s">
        <v>40</v>
      </c>
    </row>
    <row r="21" spans="1:10" x14ac:dyDescent="0.25">
      <c r="A21" s="114"/>
      <c r="B21" s="61"/>
      <c r="C21" s="61"/>
      <c r="D21" s="61"/>
      <c r="E21" s="61"/>
      <c r="F21" s="61"/>
      <c r="G21" s="61"/>
      <c r="H21" s="61"/>
      <c r="I21" s="61"/>
      <c r="J21" s="62"/>
    </row>
    <row r="22" spans="1:10" x14ac:dyDescent="0.25">
      <c r="A22" s="2"/>
      <c r="B22" s="61" t="s">
        <v>37</v>
      </c>
      <c r="C22" s="61"/>
      <c r="D22" s="61"/>
      <c r="E22" s="61"/>
      <c r="F22" s="61"/>
      <c r="G22" s="61"/>
      <c r="H22" s="61"/>
      <c r="I22" s="22">
        <f>SUM(I16:I20)</f>
        <v>1978.8</v>
      </c>
      <c r="J22" s="26" t="s">
        <v>40</v>
      </c>
    </row>
    <row r="23" spans="1:10" x14ac:dyDescent="0.25">
      <c r="A23" s="125"/>
      <c r="B23" s="126"/>
      <c r="C23" s="126"/>
      <c r="D23" s="126"/>
      <c r="E23" s="126"/>
      <c r="F23" s="126"/>
      <c r="G23" s="126"/>
      <c r="H23" s="126"/>
      <c r="I23" s="126"/>
      <c r="J23" s="127"/>
    </row>
    <row r="24" spans="1:10" ht="30" customHeight="1" x14ac:dyDescent="0.25">
      <c r="A24" s="21" t="s">
        <v>61</v>
      </c>
      <c r="B24" s="123" t="str">
        <f>'PLANILHA ORÇAMENTÁRIA '!D15</f>
        <v>TRANSPORTE COM CAMINHÃO BASCULANTE DE 10 M³, EM VIA URBANA PAVIMENTADA, DMT ATÉ 30 KM (UNIDADE: M3XKM). AF_07/2020 - TRANSPORTE DA AREIA</v>
      </c>
      <c r="C24" s="123"/>
      <c r="D24" s="123"/>
      <c r="E24" s="123"/>
      <c r="F24" s="123"/>
      <c r="G24" s="123"/>
      <c r="H24" s="123"/>
      <c r="I24" s="123"/>
      <c r="J24" s="124"/>
    </row>
    <row r="25" spans="1:10" x14ac:dyDescent="0.25">
      <c r="A25" s="60"/>
      <c r="B25" s="61"/>
      <c r="C25" s="61"/>
      <c r="D25" s="61"/>
      <c r="E25" s="61"/>
      <c r="F25" s="61"/>
      <c r="G25" s="61"/>
      <c r="H25" s="61"/>
      <c r="I25" s="61"/>
      <c r="J25" s="62"/>
    </row>
    <row r="26" spans="1:10" x14ac:dyDescent="0.25">
      <c r="A26" s="60"/>
      <c r="B26" s="61"/>
      <c r="C26" s="61"/>
      <c r="D26" s="61"/>
      <c r="E26" s="61"/>
      <c r="F26" s="61"/>
      <c r="G26" s="1" t="s">
        <v>42</v>
      </c>
      <c r="H26" s="1" t="s">
        <v>43</v>
      </c>
      <c r="I26" s="1" t="s">
        <v>29</v>
      </c>
      <c r="J26" s="26" t="s">
        <v>38</v>
      </c>
    </row>
    <row r="27" spans="1:10" x14ac:dyDescent="0.25">
      <c r="A27" s="128"/>
      <c r="B27" s="129"/>
      <c r="C27" s="129"/>
      <c r="D27" s="129"/>
      <c r="E27" s="129"/>
      <c r="F27" s="130"/>
      <c r="G27" s="22">
        <f>I22</f>
        <v>1978.8</v>
      </c>
      <c r="H27" s="22">
        <v>0.06</v>
      </c>
      <c r="I27" s="22">
        <f>(G27*H27)</f>
        <v>118.72799999999999</v>
      </c>
      <c r="J27" s="27" t="s">
        <v>44</v>
      </c>
    </row>
    <row r="28" spans="1:10" x14ac:dyDescent="0.25">
      <c r="A28" s="128"/>
      <c r="B28" s="129"/>
      <c r="C28" s="129"/>
      <c r="D28" s="129"/>
      <c r="E28" s="129"/>
      <c r="F28" s="130"/>
      <c r="G28" s="22"/>
      <c r="H28" s="23"/>
      <c r="I28" s="22">
        <v>20</v>
      </c>
      <c r="J28" s="27" t="s">
        <v>45</v>
      </c>
    </row>
    <row r="29" spans="1:10" x14ac:dyDescent="0.25">
      <c r="A29" s="114"/>
      <c r="B29" s="61"/>
      <c r="C29" s="61"/>
      <c r="D29" s="61"/>
      <c r="E29" s="61"/>
      <c r="F29" s="61"/>
      <c r="G29" s="61"/>
      <c r="H29" s="61"/>
      <c r="I29" s="61"/>
      <c r="J29" s="62"/>
    </row>
    <row r="30" spans="1:10" x14ac:dyDescent="0.25">
      <c r="A30" s="2"/>
      <c r="B30" s="61" t="s">
        <v>37</v>
      </c>
      <c r="C30" s="61"/>
      <c r="D30" s="61"/>
      <c r="E30" s="61"/>
      <c r="F30" s="61"/>
      <c r="G30" s="61"/>
      <c r="H30" s="61"/>
      <c r="I30" s="22">
        <f>I27*I28</f>
        <v>2374.56</v>
      </c>
      <c r="J30" s="26" t="s">
        <v>46</v>
      </c>
    </row>
    <row r="31" spans="1:10" x14ac:dyDescent="0.25">
      <c r="A31" s="125"/>
      <c r="B31" s="126"/>
      <c r="C31" s="126"/>
      <c r="D31" s="126"/>
      <c r="E31" s="126"/>
      <c r="F31" s="126"/>
      <c r="G31" s="126"/>
      <c r="H31" s="126"/>
      <c r="I31" s="126"/>
      <c r="J31" s="127"/>
    </row>
    <row r="32" spans="1:10" x14ac:dyDescent="0.25">
      <c r="A32" s="101"/>
      <c r="B32" s="102"/>
      <c r="C32" s="102"/>
      <c r="D32" s="102"/>
      <c r="E32" s="102"/>
      <c r="F32" s="102"/>
      <c r="G32" s="102"/>
      <c r="H32" s="102"/>
      <c r="I32" s="102"/>
      <c r="J32" s="103"/>
    </row>
    <row r="33" spans="1:10" x14ac:dyDescent="0.25">
      <c r="A33" s="101"/>
      <c r="B33" s="102"/>
      <c r="C33" s="102"/>
      <c r="D33" s="102"/>
      <c r="E33" s="102"/>
      <c r="F33" s="102"/>
      <c r="G33" s="102"/>
      <c r="H33" s="102"/>
      <c r="I33" s="102"/>
      <c r="J33" s="103"/>
    </row>
    <row r="34" spans="1:10" x14ac:dyDescent="0.25">
      <c r="A34" s="52"/>
      <c r="B34" s="3"/>
      <c r="C34" s="3"/>
      <c r="D34" s="3"/>
      <c r="E34" s="3"/>
      <c r="F34" s="3"/>
      <c r="G34" s="3"/>
      <c r="H34" s="3"/>
      <c r="I34" s="3"/>
      <c r="J34" s="53"/>
    </row>
    <row r="35" spans="1:10" x14ac:dyDescent="0.25">
      <c r="A35" s="101"/>
      <c r="B35" s="102"/>
      <c r="C35" s="102"/>
      <c r="D35" s="102"/>
      <c r="E35" s="102"/>
      <c r="F35" s="102"/>
      <c r="G35" s="102"/>
      <c r="H35" s="102"/>
      <c r="I35" s="102"/>
      <c r="J35" s="103"/>
    </row>
    <row r="36" spans="1:10" x14ac:dyDescent="0.25">
      <c r="A36" s="101" t="s">
        <v>2</v>
      </c>
      <c r="B36" s="102"/>
      <c r="C36" s="102"/>
      <c r="D36" s="102"/>
      <c r="F36" s="102"/>
      <c r="G36" s="102"/>
      <c r="H36" s="102"/>
      <c r="I36" s="102"/>
      <c r="J36" s="103"/>
    </row>
    <row r="37" spans="1:10" x14ac:dyDescent="0.25">
      <c r="A37" s="101" t="s">
        <v>59</v>
      </c>
      <c r="B37" s="102"/>
      <c r="C37" s="102"/>
      <c r="D37" s="102"/>
      <c r="F37" s="102" t="s">
        <v>2</v>
      </c>
      <c r="G37" s="102"/>
      <c r="H37" s="102"/>
      <c r="I37" s="102"/>
      <c r="J37" s="103"/>
    </row>
    <row r="38" spans="1:10" x14ac:dyDescent="0.25">
      <c r="A38" s="101" t="s">
        <v>60</v>
      </c>
      <c r="B38" s="102"/>
      <c r="C38" s="102"/>
      <c r="D38" s="102"/>
      <c r="F38" s="102" t="s">
        <v>4</v>
      </c>
      <c r="G38" s="102"/>
      <c r="H38" s="102"/>
      <c r="I38" s="102"/>
      <c r="J38" s="103"/>
    </row>
    <row r="39" spans="1:10" ht="15.75" thickBot="1" x14ac:dyDescent="0.3">
      <c r="A39" s="110" t="s">
        <v>1</v>
      </c>
      <c r="B39" s="104"/>
      <c r="C39" s="104"/>
      <c r="D39" s="104"/>
      <c r="E39" s="4"/>
      <c r="F39" s="104" t="s">
        <v>3</v>
      </c>
      <c r="G39" s="105"/>
      <c r="H39" s="105"/>
      <c r="I39" s="105"/>
      <c r="J39" s="106"/>
    </row>
  </sheetData>
  <mergeCells count="44">
    <mergeCell ref="A39:D39"/>
    <mergeCell ref="F39:J39"/>
    <mergeCell ref="A32:J32"/>
    <mergeCell ref="A33:J33"/>
    <mergeCell ref="A35:J35"/>
    <mergeCell ref="A36:D36"/>
    <mergeCell ref="F36:J36"/>
    <mergeCell ref="A37:D37"/>
    <mergeCell ref="F37:J37"/>
    <mergeCell ref="A38:D38"/>
    <mergeCell ref="F38:J38"/>
    <mergeCell ref="A23:J23"/>
    <mergeCell ref="A28:F28"/>
    <mergeCell ref="A31:J31"/>
    <mergeCell ref="B24:J24"/>
    <mergeCell ref="A25:J25"/>
    <mergeCell ref="A26:F26"/>
    <mergeCell ref="A27:F27"/>
    <mergeCell ref="A29:J29"/>
    <mergeCell ref="B30:D30"/>
    <mergeCell ref="E30:H30"/>
    <mergeCell ref="A21:J21"/>
    <mergeCell ref="B22:D22"/>
    <mergeCell ref="E22:H22"/>
    <mergeCell ref="B11:J11"/>
    <mergeCell ref="A12:J12"/>
    <mergeCell ref="A18:F18"/>
    <mergeCell ref="B13:J13"/>
    <mergeCell ref="A14:J14"/>
    <mergeCell ref="A15:F15"/>
    <mergeCell ref="A16:F16"/>
    <mergeCell ref="A20:F20"/>
    <mergeCell ref="A17:F17"/>
    <mergeCell ref="A19:F19"/>
    <mergeCell ref="A9:J9"/>
    <mergeCell ref="A10:J10"/>
    <mergeCell ref="A8:G8"/>
    <mergeCell ref="I8:J8"/>
    <mergeCell ref="A1:J3"/>
    <mergeCell ref="A4:J4"/>
    <mergeCell ref="A5:J5"/>
    <mergeCell ref="A6:J6"/>
    <mergeCell ref="A7:G7"/>
    <mergeCell ref="H7:J7"/>
  </mergeCells>
  <pageMargins left="0.511811024" right="0.511811024" top="0.78740157499999996" bottom="0.78740157499999996" header="0.31496062000000002" footer="0.31496062000000002"/>
  <pageSetup paperSize="9" scale="64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0D4A1-B054-4B10-8AF1-5EDB3AB0F8B3}">
  <sheetPr>
    <pageSetUpPr fitToPage="1"/>
  </sheetPr>
  <dimension ref="A1:L22"/>
  <sheetViews>
    <sheetView workbookViewId="0">
      <selection activeCell="D12" sqref="D12"/>
    </sheetView>
  </sheetViews>
  <sheetFormatPr defaultRowHeight="15" x14ac:dyDescent="0.25"/>
  <cols>
    <col min="1" max="1" width="5.85546875" customWidth="1"/>
    <col min="2" max="2" width="7.140625" customWidth="1"/>
    <col min="3" max="3" width="50.5703125" customWidth="1"/>
    <col min="4" max="4" width="15" customWidth="1"/>
    <col min="5" max="5" width="18.140625" customWidth="1"/>
    <col min="6" max="6" width="15.28515625" customWidth="1"/>
    <col min="7" max="7" width="13.140625" customWidth="1"/>
    <col min="8" max="8" width="14.7109375" customWidth="1"/>
    <col min="9" max="9" width="13.5703125" customWidth="1"/>
    <col min="10" max="10" width="15" customWidth="1"/>
    <col min="11" max="11" width="14.7109375" bestFit="1" customWidth="1"/>
  </cols>
  <sheetData>
    <row r="1" spans="1:12" ht="41.25" customHeight="1" x14ac:dyDescent="0.25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6"/>
    </row>
    <row r="2" spans="1:12" ht="36.75" customHeight="1" x14ac:dyDescent="0.2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2" ht="31.5" customHeight="1" x14ac:dyDescent="0.25">
      <c r="A3" s="57"/>
      <c r="B3" s="58"/>
      <c r="C3" s="58"/>
      <c r="D3" s="58"/>
      <c r="E3" s="58"/>
      <c r="F3" s="58"/>
      <c r="G3" s="58"/>
      <c r="H3" s="58"/>
      <c r="I3" s="58"/>
      <c r="J3" s="59"/>
    </row>
    <row r="4" spans="1:12" x14ac:dyDescent="0.25">
      <c r="A4" s="60"/>
      <c r="B4" s="61"/>
      <c r="C4" s="61"/>
      <c r="D4" s="61"/>
      <c r="E4" s="61"/>
      <c r="F4" s="61"/>
      <c r="G4" s="61"/>
      <c r="H4" s="61"/>
      <c r="I4" s="61"/>
      <c r="J4" s="62"/>
    </row>
    <row r="5" spans="1:12" ht="16.5" x14ac:dyDescent="0.25">
      <c r="A5" s="63" t="s">
        <v>47</v>
      </c>
      <c r="B5" s="64"/>
      <c r="C5" s="64"/>
      <c r="D5" s="64"/>
      <c r="E5" s="64"/>
      <c r="F5" s="64"/>
      <c r="G5" s="64"/>
      <c r="H5" s="64"/>
      <c r="I5" s="64"/>
      <c r="J5" s="65"/>
    </row>
    <row r="6" spans="1:12" x14ac:dyDescent="0.25">
      <c r="A6" s="60"/>
      <c r="B6" s="61"/>
      <c r="C6" s="61"/>
      <c r="D6" s="61"/>
      <c r="E6" s="61"/>
      <c r="F6" s="61"/>
      <c r="G6" s="61"/>
      <c r="H6" s="61"/>
      <c r="I6" s="61"/>
      <c r="J6" s="62"/>
    </row>
    <row r="7" spans="1:12" x14ac:dyDescent="0.25">
      <c r="A7" s="66" t="s">
        <v>31</v>
      </c>
      <c r="B7" s="67"/>
      <c r="C7" s="67"/>
      <c r="D7" s="67"/>
      <c r="E7" s="67"/>
      <c r="F7" s="67"/>
      <c r="G7" s="67"/>
      <c r="H7" s="28" t="s">
        <v>6</v>
      </c>
      <c r="I7" s="72">
        <f ca="1">TODAY()</f>
        <v>46111</v>
      </c>
      <c r="J7" s="73"/>
    </row>
    <row r="8" spans="1:12" x14ac:dyDescent="0.25">
      <c r="A8" s="66" t="s">
        <v>72</v>
      </c>
      <c r="B8" s="67"/>
      <c r="C8" s="67"/>
      <c r="D8" s="67"/>
      <c r="E8" s="67"/>
      <c r="F8" s="67"/>
      <c r="G8" s="67"/>
      <c r="H8" s="28" t="s">
        <v>48</v>
      </c>
      <c r="I8" s="137">
        <f>'PLANILHA ORÇAMENTÁRIA '!J17</f>
        <v>237333.31</v>
      </c>
      <c r="J8" s="138"/>
    </row>
    <row r="9" spans="1:12" x14ac:dyDescent="0.25">
      <c r="A9" s="131" t="s">
        <v>62</v>
      </c>
      <c r="B9" s="132"/>
      <c r="C9" s="132"/>
      <c r="D9" s="132"/>
      <c r="E9" s="132"/>
      <c r="F9" s="132"/>
      <c r="G9" s="132"/>
      <c r="H9" s="132"/>
      <c r="I9" s="132"/>
      <c r="J9" s="133"/>
    </row>
    <row r="10" spans="1:12" x14ac:dyDescent="0.25">
      <c r="A10" s="128"/>
      <c r="B10" s="129"/>
      <c r="C10" s="129"/>
      <c r="D10" s="129"/>
      <c r="E10" s="129"/>
      <c r="F10" s="129"/>
      <c r="G10" s="129"/>
      <c r="H10" s="129"/>
      <c r="I10" s="129"/>
      <c r="J10" s="139"/>
    </row>
    <row r="11" spans="1:12" ht="25.5" x14ac:dyDescent="0.25">
      <c r="A11" s="45" t="s">
        <v>11</v>
      </c>
      <c r="B11" s="33" t="s">
        <v>13</v>
      </c>
      <c r="C11" s="34" t="s">
        <v>49</v>
      </c>
      <c r="D11" s="35" t="s">
        <v>50</v>
      </c>
      <c r="E11" s="36" t="s">
        <v>51</v>
      </c>
      <c r="F11" s="37" t="s">
        <v>52</v>
      </c>
      <c r="G11" s="37" t="s">
        <v>53</v>
      </c>
      <c r="H11" s="37" t="s">
        <v>54</v>
      </c>
      <c r="I11" s="37"/>
      <c r="J11" s="37"/>
      <c r="K11" s="32"/>
      <c r="L11" s="32"/>
    </row>
    <row r="12" spans="1:12" x14ac:dyDescent="0.25">
      <c r="A12" s="134">
        <v>1</v>
      </c>
      <c r="B12" s="135" t="s">
        <v>57</v>
      </c>
      <c r="C12" s="136" t="str">
        <f>'PLANILHA ORÇAMENTÁRIA '!B13</f>
        <v>OBRAS VIÁRIAS</v>
      </c>
      <c r="D12" s="16" t="s">
        <v>55</v>
      </c>
      <c r="E12" s="38">
        <f>E13/E15</f>
        <v>1</v>
      </c>
      <c r="F12" s="39">
        <v>0.3</v>
      </c>
      <c r="G12" s="39">
        <v>0.3</v>
      </c>
      <c r="H12" s="39">
        <v>0.4</v>
      </c>
      <c r="I12" s="39"/>
      <c r="J12" s="49"/>
      <c r="K12" s="29"/>
      <c r="L12" s="29"/>
    </row>
    <row r="13" spans="1:12" x14ac:dyDescent="0.25">
      <c r="A13" s="134"/>
      <c r="B13" s="135"/>
      <c r="C13" s="136"/>
      <c r="D13" s="16" t="s">
        <v>56</v>
      </c>
      <c r="E13" s="40">
        <f>'PLANILHA ORÇAMENTÁRIA '!I16</f>
        <v>237333.31</v>
      </c>
      <c r="F13" s="41">
        <f>(F12*E13)</f>
        <v>71199.993000000002</v>
      </c>
      <c r="G13" s="41">
        <f>(G12*E13)</f>
        <v>71199.993000000002</v>
      </c>
      <c r="H13" s="41">
        <f>(H12*E13)</f>
        <v>94933.324000000008</v>
      </c>
      <c r="I13" s="41"/>
      <c r="J13" s="46"/>
      <c r="K13" s="29"/>
      <c r="L13" s="29"/>
    </row>
    <row r="14" spans="1:12" x14ac:dyDescent="0.25">
      <c r="A14" s="140" t="s">
        <v>29</v>
      </c>
      <c r="B14" s="141"/>
      <c r="C14" s="141"/>
      <c r="D14" s="42" t="s">
        <v>55</v>
      </c>
      <c r="E14" s="43">
        <f>(E12)</f>
        <v>1</v>
      </c>
      <c r="F14" s="43">
        <f>(F15/E15)</f>
        <v>0.3</v>
      </c>
      <c r="G14" s="43">
        <f>(G15/E15)</f>
        <v>0.3</v>
      </c>
      <c r="H14" s="43">
        <f>(H15/E15)</f>
        <v>0.4</v>
      </c>
      <c r="I14" s="43"/>
      <c r="J14" s="47"/>
      <c r="K14" s="30"/>
      <c r="L14" s="30"/>
    </row>
    <row r="15" spans="1:12" x14ac:dyDescent="0.25">
      <c r="A15" s="140"/>
      <c r="B15" s="141"/>
      <c r="C15" s="141"/>
      <c r="D15" s="42" t="s">
        <v>56</v>
      </c>
      <c r="E15" s="44">
        <f>(E13)</f>
        <v>237333.31</v>
      </c>
      <c r="F15" s="44">
        <f>(F13)</f>
        <v>71199.993000000002</v>
      </c>
      <c r="G15" s="44">
        <f>(G13)</f>
        <v>71199.993000000002</v>
      </c>
      <c r="H15" s="44">
        <f>(H13)</f>
        <v>94933.324000000008</v>
      </c>
      <c r="I15" s="44"/>
      <c r="J15" s="48"/>
      <c r="K15" s="31"/>
      <c r="L15" s="31"/>
    </row>
    <row r="16" spans="1:12" x14ac:dyDescent="0.25">
      <c r="A16" s="107"/>
      <c r="B16" s="108"/>
      <c r="C16" s="108"/>
      <c r="D16" s="108"/>
      <c r="E16" s="108"/>
      <c r="F16" s="108"/>
      <c r="G16" s="108"/>
      <c r="H16" s="108"/>
      <c r="I16" s="108"/>
      <c r="J16" s="109"/>
    </row>
    <row r="17" spans="1:10" x14ac:dyDescent="0.25">
      <c r="A17" s="101"/>
      <c r="B17" s="102"/>
      <c r="C17" s="102"/>
      <c r="D17" s="102"/>
      <c r="E17" s="102"/>
      <c r="F17" s="102"/>
      <c r="G17" s="102"/>
      <c r="H17" s="102"/>
      <c r="I17" s="102"/>
      <c r="J17" s="103"/>
    </row>
    <row r="18" spans="1:10" x14ac:dyDescent="0.25">
      <c r="A18" s="101"/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x14ac:dyDescent="0.25">
      <c r="A19" s="101" t="s">
        <v>2</v>
      </c>
      <c r="B19" s="102"/>
      <c r="C19" s="102"/>
      <c r="D19" s="102"/>
      <c r="F19" s="102"/>
      <c r="G19" s="102"/>
      <c r="H19" s="102"/>
      <c r="I19" s="102"/>
      <c r="J19" s="103"/>
    </row>
    <row r="20" spans="1:10" x14ac:dyDescent="0.25">
      <c r="A20" s="101" t="s">
        <v>59</v>
      </c>
      <c r="B20" s="102"/>
      <c r="C20" s="102"/>
      <c r="D20" s="102"/>
      <c r="F20" s="102" t="s">
        <v>2</v>
      </c>
      <c r="G20" s="102"/>
      <c r="H20" s="102"/>
      <c r="I20" s="102"/>
      <c r="J20" s="103"/>
    </row>
    <row r="21" spans="1:10" x14ac:dyDescent="0.25">
      <c r="A21" s="101" t="s">
        <v>60</v>
      </c>
      <c r="B21" s="102"/>
      <c r="C21" s="102"/>
      <c r="D21" s="102"/>
      <c r="F21" s="102" t="s">
        <v>4</v>
      </c>
      <c r="G21" s="102"/>
      <c r="H21" s="102"/>
      <c r="I21" s="102"/>
      <c r="J21" s="103"/>
    </row>
    <row r="22" spans="1:10" ht="15.75" thickBot="1" x14ac:dyDescent="0.3">
      <c r="A22" s="110" t="s">
        <v>1</v>
      </c>
      <c r="B22" s="104"/>
      <c r="C22" s="104"/>
      <c r="D22" s="104"/>
      <c r="E22" s="4"/>
      <c r="F22" s="104" t="s">
        <v>3</v>
      </c>
      <c r="G22" s="105"/>
      <c r="H22" s="105"/>
      <c r="I22" s="105"/>
      <c r="J22" s="106"/>
    </row>
  </sheetData>
  <mergeCells count="25">
    <mergeCell ref="A20:D20"/>
    <mergeCell ref="F20:J20"/>
    <mergeCell ref="A21:D21"/>
    <mergeCell ref="F21:J21"/>
    <mergeCell ref="A22:D22"/>
    <mergeCell ref="F22:J22"/>
    <mergeCell ref="A14:C15"/>
    <mergeCell ref="A19:D19"/>
    <mergeCell ref="F19:J19"/>
    <mergeCell ref="A16:J16"/>
    <mergeCell ref="A17:J17"/>
    <mergeCell ref="A18:J18"/>
    <mergeCell ref="A12:A13"/>
    <mergeCell ref="B12:B13"/>
    <mergeCell ref="C12:C13"/>
    <mergeCell ref="A8:G8"/>
    <mergeCell ref="I8:J8"/>
    <mergeCell ref="A10:J10"/>
    <mergeCell ref="A1:J3"/>
    <mergeCell ref="A4:J4"/>
    <mergeCell ref="A5:J5"/>
    <mergeCell ref="A6:J6"/>
    <mergeCell ref="A9:J9"/>
    <mergeCell ref="I7:J7"/>
    <mergeCell ref="A7:G7"/>
  </mergeCells>
  <pageMargins left="0.511811024" right="0.511811024" top="0.78740157499999996" bottom="0.78740157499999996" header="0.31496062000000002" footer="0.31496062000000002"/>
  <pageSetup paperSize="9" scale="8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 ORÇAMENTÁRIA </vt:lpstr>
      <vt:lpstr>MEMÓRIA DE CALCULO</vt:lpstr>
      <vt:lpstr>CRONOGRAMA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Setor Obras</dc:creator>
  <cp:lastModifiedBy>Setor Obras</cp:lastModifiedBy>
  <cp:lastPrinted>2026-03-30T18:06:47Z</cp:lastPrinted>
  <dcterms:created xsi:type="dcterms:W3CDTF">2025-05-19T12:03:22Z</dcterms:created>
  <dcterms:modified xsi:type="dcterms:W3CDTF">2026-03-30T18:56:54Z</dcterms:modified>
</cp:coreProperties>
</file>